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3320" windowHeight="4785" activeTab="4"/>
  </bookViews>
  <sheets>
    <sheet name="R Population" sheetId="1" r:id="rId1"/>
    <sheet name="R Employment" sheetId="4" r:id="rId2"/>
    <sheet name="R Labor Force" sheetId="2" r:id="rId3"/>
    <sheet name="R Households" sheetId="3" r:id="rId4"/>
    <sheet name="R Growth Rates" sheetId="5" r:id="rId5"/>
    <sheet name="Co Population" sheetId="7" r:id="rId6"/>
    <sheet name="Co Employment" sheetId="6" r:id="rId7"/>
  </sheets>
  <definedNames>
    <definedName name="_xlnm.Print_Area" localSheetId="5">'Co Population'!$B$1:$M$48</definedName>
    <definedName name="_xlnm.Print_Area" localSheetId="4">'R Growth Rates'!$A$1:$M$53</definedName>
    <definedName name="_xlnm.Print_Area" localSheetId="3">'R Households'!$A$1:$L$68</definedName>
    <definedName name="_xlnm.Print_Area" localSheetId="2">'R Labor Force'!$A$1:$L$68</definedName>
    <definedName name="_xlnm.Print_Area" localSheetId="0">'R Population'!$A$1:$L$68</definedName>
  </definedNames>
  <calcPr calcId="125725"/>
</workbook>
</file>

<file path=xl/calcChain.xml><?xml version="1.0" encoding="utf-8"?>
<calcChain xmlns="http://schemas.openxmlformats.org/spreadsheetml/2006/main">
  <c r="G46" i="6"/>
  <c r="G46" i="7"/>
  <c r="G44"/>
  <c r="G43"/>
  <c r="G42"/>
  <c r="G41" s="1"/>
  <c r="G39"/>
  <c r="G38"/>
  <c r="G37"/>
  <c r="G36"/>
  <c r="G35"/>
  <c r="G34"/>
  <c r="G33"/>
  <c r="G32"/>
  <c r="G31"/>
  <c r="G30"/>
  <c r="G29"/>
  <c r="G25" s="1"/>
  <c r="G28"/>
  <c r="G27"/>
  <c r="G26"/>
  <c r="G23"/>
  <c r="G22"/>
  <c r="G21"/>
  <c r="G20"/>
  <c r="G16" s="1"/>
  <c r="G19"/>
  <c r="G18"/>
  <c r="G17"/>
  <c r="G14"/>
  <c r="G13"/>
  <c r="G12" s="1"/>
  <c r="G10"/>
  <c r="G9"/>
  <c r="G8"/>
  <c r="G7"/>
  <c r="G6"/>
  <c r="G5" s="1"/>
  <c r="C39" i="4"/>
  <c r="B39"/>
  <c r="M26" i="5"/>
  <c r="L26"/>
  <c r="K26"/>
  <c r="J26"/>
  <c r="I26"/>
  <c r="H26"/>
  <c r="G26"/>
  <c r="F26"/>
  <c r="E26"/>
  <c r="D26"/>
  <c r="C26"/>
  <c r="M24"/>
  <c r="L24"/>
  <c r="K24"/>
  <c r="J24"/>
  <c r="I24"/>
  <c r="H24"/>
  <c r="G24"/>
  <c r="F24"/>
  <c r="E24"/>
  <c r="D24"/>
  <c r="C24"/>
  <c r="M23"/>
  <c r="L23"/>
  <c r="K23"/>
  <c r="J23"/>
  <c r="I23"/>
  <c r="H23"/>
  <c r="G23"/>
  <c r="F23"/>
  <c r="E23"/>
  <c r="D23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L14" i="3"/>
  <c r="F14"/>
  <c r="M50" i="5"/>
  <c r="K14" i="3"/>
  <c r="L50" i="5" s="1"/>
  <c r="J14" i="3"/>
  <c r="K50" i="5"/>
  <c r="I14" i="3"/>
  <c r="J50" i="5" s="1"/>
  <c r="H14" i="3"/>
  <c r="I50" i="5"/>
  <c r="G14" i="3"/>
  <c r="G50" i="5" s="1"/>
  <c r="E14" i="3"/>
  <c r="E50" i="5" s="1"/>
  <c r="D50"/>
  <c r="C50"/>
  <c r="M48"/>
  <c r="L48"/>
  <c r="K48"/>
  <c r="J48"/>
  <c r="I48"/>
  <c r="H48"/>
  <c r="G48"/>
  <c r="F48"/>
  <c r="E48"/>
  <c r="D48"/>
  <c r="C48"/>
  <c r="M47"/>
  <c r="L47"/>
  <c r="K47"/>
  <c r="J47"/>
  <c r="I47"/>
  <c r="H47"/>
  <c r="G47"/>
  <c r="F47"/>
  <c r="E47"/>
  <c r="D47"/>
  <c r="C47"/>
  <c r="M46"/>
  <c r="L46"/>
  <c r="K46"/>
  <c r="J46"/>
  <c r="I46"/>
  <c r="H46"/>
  <c r="G46"/>
  <c r="F46"/>
  <c r="E46"/>
  <c r="D46"/>
  <c r="C46"/>
  <c r="M45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D44"/>
  <c r="C44"/>
  <c r="M38"/>
  <c r="L38"/>
  <c r="K38"/>
  <c r="J38"/>
  <c r="I38"/>
  <c r="H38"/>
  <c r="G38"/>
  <c r="F38"/>
  <c r="E38"/>
  <c r="D38"/>
  <c r="C38"/>
  <c r="M36"/>
  <c r="L36"/>
  <c r="K36"/>
  <c r="J36"/>
  <c r="I36"/>
  <c r="H36"/>
  <c r="G36"/>
  <c r="F36"/>
  <c r="E36"/>
  <c r="D36"/>
  <c r="C36"/>
  <c r="M35"/>
  <c r="L35"/>
  <c r="K35"/>
  <c r="J35"/>
  <c r="I35"/>
  <c r="H35"/>
  <c r="G35"/>
  <c r="F35"/>
  <c r="E35"/>
  <c r="D35"/>
  <c r="C35"/>
  <c r="M34"/>
  <c r="L34"/>
  <c r="K34"/>
  <c r="J34"/>
  <c r="I34"/>
  <c r="H34"/>
  <c r="G34"/>
  <c r="F34"/>
  <c r="E34"/>
  <c r="D34"/>
  <c r="C34"/>
  <c r="M33"/>
  <c r="L33"/>
  <c r="K33"/>
  <c r="J33"/>
  <c r="I33"/>
  <c r="H33"/>
  <c r="G33"/>
  <c r="F33"/>
  <c r="E33"/>
  <c r="D33"/>
  <c r="C33"/>
  <c r="M32"/>
  <c r="L32"/>
  <c r="K32"/>
  <c r="J32"/>
  <c r="I32"/>
  <c r="H32"/>
  <c r="G32"/>
  <c r="F32"/>
  <c r="E32"/>
  <c r="D32"/>
  <c r="C32"/>
  <c r="M14"/>
  <c r="M12"/>
  <c r="M11"/>
  <c r="M10"/>
  <c r="M9"/>
  <c r="M8"/>
  <c r="L14"/>
  <c r="L12"/>
  <c r="L11"/>
  <c r="L10"/>
  <c r="L9"/>
  <c r="L8"/>
  <c r="K14"/>
  <c r="K12"/>
  <c r="K11"/>
  <c r="K10"/>
  <c r="K9"/>
  <c r="K8"/>
  <c r="J14"/>
  <c r="J12"/>
  <c r="J11"/>
  <c r="J10"/>
  <c r="J9"/>
  <c r="J8"/>
  <c r="I14"/>
  <c r="I12"/>
  <c r="I11"/>
  <c r="I10"/>
  <c r="I9"/>
  <c r="I8"/>
  <c r="H14"/>
  <c r="H12"/>
  <c r="H11"/>
  <c r="H10"/>
  <c r="H9"/>
  <c r="H8"/>
  <c r="G14"/>
  <c r="G12"/>
  <c r="G11"/>
  <c r="G10"/>
  <c r="G9"/>
  <c r="G8"/>
  <c r="F14"/>
  <c r="F12"/>
  <c r="F11"/>
  <c r="F10"/>
  <c r="F9"/>
  <c r="F8"/>
  <c r="E14"/>
  <c r="E12"/>
  <c r="E11"/>
  <c r="E10"/>
  <c r="E9"/>
  <c r="E8"/>
  <c r="D14"/>
  <c r="D12"/>
  <c r="D11"/>
  <c r="D10"/>
  <c r="D9"/>
  <c r="D8"/>
  <c r="C14"/>
  <c r="C12"/>
  <c r="C11"/>
  <c r="C10"/>
  <c r="C9"/>
  <c r="C8"/>
  <c r="F50" l="1"/>
  <c r="H50"/>
</calcChain>
</file>

<file path=xl/sharedStrings.xml><?xml version="1.0" encoding="utf-8"?>
<sst xmlns="http://schemas.openxmlformats.org/spreadsheetml/2006/main" count="236" uniqueCount="85">
  <si>
    <t>31 COUNTY NEW YORK URBAN REGION POPULATION, 1970-2030</t>
  </si>
  <si>
    <t>2030</t>
  </si>
  <si>
    <t>NEW YORK CITY</t>
  </si>
  <si>
    <t>LONG ISLAND</t>
  </si>
  <si>
    <t>MID HUDSON</t>
  </si>
  <si>
    <t>NEW JERSEY</t>
  </si>
  <si>
    <t>CONNECTICUT</t>
  </si>
  <si>
    <t>REGION TOTAL</t>
  </si>
  <si>
    <t>WHITE NON-HISPANIC</t>
  </si>
  <si>
    <t>BLACK NON-HISPANIC</t>
  </si>
  <si>
    <t>ASIAN / OTHER NON-HISPANIC</t>
  </si>
  <si>
    <t>HISPANIC</t>
  </si>
  <si>
    <t>Source: New York Metropolitan Transportation Council, September 2004</t>
  </si>
  <si>
    <t>By SubRegion (in 000s):</t>
  </si>
  <si>
    <t>By Race / Ethnicity (in 000s):</t>
  </si>
  <si>
    <t>31 COUNTY NEW YORK URBAN REGION EMPLOYMENT, 1970-2030</t>
  </si>
  <si>
    <t>31 COUNTY NEW YORK URBAN REGION HOUSEHOLDS, 1970-2030</t>
  </si>
  <si>
    <t>31 COUNTY NEW YORK URBAN REGION CIVILIAN LABOR FORCE, 1970-2030</t>
  </si>
  <si>
    <t>31 COUNTY NEW YORK URBAN REGION GROWTH RATES, 1970-2030</t>
  </si>
  <si>
    <t>Population:</t>
  </si>
  <si>
    <t>1970-80</t>
  </si>
  <si>
    <t>1980-90</t>
  </si>
  <si>
    <t>1990-95</t>
  </si>
  <si>
    <t>1995-2000</t>
  </si>
  <si>
    <t>2000-05</t>
  </si>
  <si>
    <t>2005-10</t>
  </si>
  <si>
    <t>2010-15</t>
  </si>
  <si>
    <t>2015-20</t>
  </si>
  <si>
    <t>2020-25</t>
  </si>
  <si>
    <t>2025-30</t>
  </si>
  <si>
    <t>2000-2030</t>
  </si>
  <si>
    <t>Ave Anl Rate of Change:</t>
  </si>
  <si>
    <t>Employment:</t>
  </si>
  <si>
    <t>Resident Labor Force:</t>
  </si>
  <si>
    <t>Households:</t>
  </si>
  <si>
    <t>AREANAME</t>
  </si>
  <si>
    <t>Bronx</t>
  </si>
  <si>
    <t>Kings</t>
  </si>
  <si>
    <t>New York</t>
  </si>
  <si>
    <t>Queens</t>
  </si>
  <si>
    <t>Richmond</t>
  </si>
  <si>
    <t>Nassau</t>
  </si>
  <si>
    <t>Suffolk</t>
  </si>
  <si>
    <t>Dutchess</t>
  </si>
  <si>
    <t>Orange</t>
  </si>
  <si>
    <t>Putnam</t>
  </si>
  <si>
    <t>Rockland</t>
  </si>
  <si>
    <t>Sullivan</t>
  </si>
  <si>
    <t>Ulster</t>
  </si>
  <si>
    <t>Westchester</t>
  </si>
  <si>
    <t>Bergen</t>
  </si>
  <si>
    <t>Essex</t>
  </si>
  <si>
    <t>Hudson</t>
  </si>
  <si>
    <t>Hunterdon</t>
  </si>
  <si>
    <t>Mercer</t>
  </si>
  <si>
    <t>Middlesex</t>
  </si>
  <si>
    <t>Monmouth</t>
  </si>
  <si>
    <t xml:space="preserve">Morris </t>
  </si>
  <si>
    <t xml:space="preserve">Ocean </t>
  </si>
  <si>
    <t xml:space="preserve">Passaic </t>
  </si>
  <si>
    <t xml:space="preserve">Somerset </t>
  </si>
  <si>
    <t xml:space="preserve">Sussex </t>
  </si>
  <si>
    <t xml:space="preserve">Union </t>
  </si>
  <si>
    <t xml:space="preserve">Warren </t>
  </si>
  <si>
    <t>Fairfield</t>
  </si>
  <si>
    <t>Litchfield</t>
  </si>
  <si>
    <t>New Haven</t>
  </si>
  <si>
    <t>REGION</t>
  </si>
  <si>
    <t>By Average Household Size:</t>
  </si>
  <si>
    <t>Manufacturing</t>
  </si>
  <si>
    <t>Information</t>
  </si>
  <si>
    <t>Other Services</t>
  </si>
  <si>
    <t>Government</t>
  </si>
  <si>
    <t>Constr'n &amp; Nat'l Resources</t>
  </si>
  <si>
    <t>Transp'n, Trade, &amp; Utilities</t>
  </si>
  <si>
    <t>Finance, Insur, Real Estate</t>
  </si>
  <si>
    <t>Profess'l &amp; Business Services</t>
  </si>
  <si>
    <t>Educ'l &amp; Health Services</t>
  </si>
  <si>
    <t>Leisure &amp; Hospitality</t>
  </si>
  <si>
    <t>Proprietors</t>
  </si>
  <si>
    <t>By NAICS Industry (in 000s):</t>
  </si>
  <si>
    <t>(Note: Industry classification prior to 1990 on SIC code basis)</t>
  </si>
  <si>
    <t>NEW YORK URBAN REGION POPULATION BY COUNTY, 1970-2030  (in 000s)</t>
  </si>
  <si>
    <t>NEW YORK URBAN REGION EMPLOYMENT BY COUNTY, 1970-2030 (in 000s)</t>
  </si>
  <si>
    <t>Note:  2002 estimates from U.S. Bureau of the Census, U.S. Bureau of Labor Statistics, U.S. Bureau of Economic Analysis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</si>
</sst>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0.0%"/>
    <numFmt numFmtId="166" formatCode="0.0"/>
    <numFmt numFmtId="167" formatCode="_(* #,##0.0_);_(* \(#,##0.0\);_(* &quot;-&quot;??_);_(@_)"/>
  </numFmts>
  <fonts count="15">
    <font>
      <sz val="10"/>
      <name val="Arial"/>
    </font>
    <font>
      <sz val="10"/>
      <name val="Arial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b/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/>
    <xf numFmtId="49" fontId="2" fillId="0" borderId="1" xfId="0" applyNumberFormat="1" applyFont="1" applyBorder="1" applyAlignment="1">
      <alignment horizontal="center"/>
    </xf>
    <xf numFmtId="0" fontId="3" fillId="0" borderId="0" xfId="0" applyFont="1"/>
    <xf numFmtId="49" fontId="2" fillId="0" borderId="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166" fontId="8" fillId="0" borderId="0" xfId="0" applyNumberFormat="1" applyFont="1"/>
    <xf numFmtId="166" fontId="5" fillId="0" borderId="0" xfId="0" applyNumberFormat="1" applyFont="1"/>
    <xf numFmtId="166" fontId="9" fillId="0" borderId="0" xfId="0" applyNumberFormat="1" applyFont="1"/>
    <xf numFmtId="164" fontId="9" fillId="0" borderId="0" xfId="0" applyNumberFormat="1" applyFont="1"/>
    <xf numFmtId="2" fontId="9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0" fillId="0" borderId="0" xfId="0" applyNumberFormat="1"/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10" fillId="0" borderId="1" xfId="2" applyFont="1" applyFill="1" applyBorder="1" applyAlignment="1">
      <alignment horizontal="left" wrapText="1"/>
    </xf>
    <xf numFmtId="164" fontId="11" fillId="0" borderId="1" xfId="2" applyNumberFormat="1" applyFont="1" applyFill="1" applyBorder="1" applyAlignment="1">
      <alignment horizontal="right" wrapText="1"/>
    </xf>
    <xf numFmtId="164" fontId="9" fillId="0" borderId="1" xfId="0" applyNumberFormat="1" applyFont="1" applyFill="1" applyBorder="1"/>
    <xf numFmtId="164" fontId="9" fillId="0" borderId="1" xfId="0" applyNumberFormat="1" applyFont="1" applyBorder="1"/>
    <xf numFmtId="4" fontId="0" fillId="0" borderId="0" xfId="0" applyNumberFormat="1"/>
    <xf numFmtId="2" fontId="0" fillId="0" borderId="0" xfId="0" applyNumberFormat="1"/>
    <xf numFmtId="167" fontId="5" fillId="0" borderId="1" xfId="1" applyNumberFormat="1" applyFont="1" applyBorder="1"/>
    <xf numFmtId="0" fontId="13" fillId="0" borderId="0" xfId="0" applyFont="1"/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4" fontId="0" fillId="0" borderId="0" xfId="0" applyNumberFormat="1" applyBorder="1"/>
    <xf numFmtId="0" fontId="12" fillId="2" borderId="1" xfId="0" applyFont="1" applyFill="1" applyBorder="1"/>
    <xf numFmtId="164" fontId="9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14" fillId="0" borderId="1" xfId="0" applyNumberFormat="1" applyFont="1" applyBorder="1"/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/>
    <xf numFmtId="164" fontId="14" fillId="0" borderId="5" xfId="0" applyNumberFormat="1" applyFont="1" applyBorder="1" applyAlignment="1">
      <alignment vertical="center"/>
    </xf>
    <xf numFmtId="1" fontId="5" fillId="2" borderId="6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2" borderId="7" xfId="0" applyFont="1" applyFill="1" applyBorder="1"/>
    <xf numFmtId="164" fontId="5" fillId="0" borderId="8" xfId="0" applyNumberFormat="1" applyFont="1" applyBorder="1"/>
    <xf numFmtId="164" fontId="9" fillId="0" borderId="9" xfId="0" applyNumberFormat="1" applyFont="1" applyBorder="1"/>
    <xf numFmtId="0" fontId="8" fillId="2" borderId="10" xfId="0" applyFont="1" applyFill="1" applyBorder="1"/>
    <xf numFmtId="164" fontId="5" fillId="0" borderId="11" xfId="0" applyNumberFormat="1" applyFont="1" applyBorder="1"/>
    <xf numFmtId="164" fontId="9" fillId="0" borderId="12" xfId="0" applyNumberFormat="1" applyFont="1" applyBorder="1"/>
    <xf numFmtId="0" fontId="5" fillId="2" borderId="1" xfId="0" applyFont="1" applyFill="1" applyBorder="1"/>
    <xf numFmtId="166" fontId="5" fillId="0" borderId="1" xfId="0" applyNumberFormat="1" applyFont="1" applyBorder="1"/>
    <xf numFmtId="167" fontId="5" fillId="0" borderId="12" xfId="1" applyNumberFormat="1" applyFont="1" applyBorder="1"/>
    <xf numFmtId="164" fontId="5" fillId="0" borderId="12" xfId="0" applyNumberFormat="1" applyFont="1" applyBorder="1"/>
    <xf numFmtId="166" fontId="0" fillId="0" borderId="1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Population by Subegion, 1970-2030</a:t>
            </a:r>
          </a:p>
        </c:rich>
      </c:tx>
      <c:layout>
        <c:manualLayout>
          <c:xMode val="edge"/>
          <c:yMode val="edge"/>
          <c:x val="0.34328377453390418"/>
          <c:y val="3.5830675880935532E-2"/>
        </c:manualLayout>
      </c:layout>
      <c:spPr>
        <a:noFill/>
        <a:ln w="25400">
          <a:noFill/>
        </a:ln>
      </c:spPr>
    </c:title>
    <c:view3D>
      <c:hPercent val="3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39954770891694"/>
          <c:y val="0.17915337940467765"/>
          <c:w val="0.69460429295321746"/>
          <c:h val="0.58957748494993911"/>
        </c:manualLayout>
      </c:layout>
      <c:bar3DChart>
        <c:barDir val="col"/>
        <c:grouping val="stacked"/>
        <c:ser>
          <c:idx val="0"/>
          <c:order val="0"/>
          <c:tx>
            <c:strRef>
              <c:f>'R Population'!$A$8</c:f>
              <c:strCache>
                <c:ptCount val="1"/>
                <c:pt idx="0">
                  <c:v>NEW YORK CITY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Population'!$B$8:$L$8</c:f>
              <c:numCache>
                <c:formatCode>#,##0.0</c:formatCode>
                <c:ptCount val="11"/>
                <c:pt idx="0">
                  <c:v>7894.862000000001</c:v>
                </c:pt>
                <c:pt idx="1">
                  <c:v>7071.6390000000001</c:v>
                </c:pt>
                <c:pt idx="2">
                  <c:v>7322.5640000000003</c:v>
                </c:pt>
                <c:pt idx="3">
                  <c:v>7665.4210000000003</c:v>
                </c:pt>
                <c:pt idx="4">
                  <c:v>8008.2780000000002</c:v>
                </c:pt>
                <c:pt idx="5">
                  <c:v>8209.3282656625124</c:v>
                </c:pt>
                <c:pt idx="6">
                  <c:v>8411.7449468988816</c:v>
                </c:pt>
                <c:pt idx="7">
                  <c:v>8674.0614367026774</c:v>
                </c:pt>
                <c:pt idx="8">
                  <c:v>9013.5339030661216</c:v>
                </c:pt>
                <c:pt idx="9">
                  <c:v>9352.5131326015708</c:v>
                </c:pt>
                <c:pt idx="10">
                  <c:v>9492.3667818377089</c:v>
                </c:pt>
              </c:numCache>
            </c:numRef>
          </c:val>
        </c:ser>
        <c:ser>
          <c:idx val="1"/>
          <c:order val="1"/>
          <c:tx>
            <c:strRef>
              <c:f>'R Population'!$A$9</c:f>
              <c:strCache>
                <c:ptCount val="1"/>
                <c:pt idx="0">
                  <c:v>LONG ISLAND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Population'!$B$9:$L$9</c:f>
              <c:numCache>
                <c:formatCode>#,##0.0</c:formatCode>
                <c:ptCount val="11"/>
                <c:pt idx="0">
                  <c:v>2553.0309999999999</c:v>
                </c:pt>
                <c:pt idx="1">
                  <c:v>2605.8130000000001</c:v>
                </c:pt>
                <c:pt idx="2">
                  <c:v>2609.212</c:v>
                </c:pt>
                <c:pt idx="3">
                  <c:v>2681.5625</c:v>
                </c:pt>
                <c:pt idx="4">
                  <c:v>2753.913</c:v>
                </c:pt>
                <c:pt idx="5">
                  <c:v>2837.2314565701263</c:v>
                </c:pt>
                <c:pt idx="6">
                  <c:v>2923.1146831560718</c:v>
                </c:pt>
                <c:pt idx="7">
                  <c:v>2999.6399855370933</c:v>
                </c:pt>
                <c:pt idx="8">
                  <c:v>3070.2504124668039</c:v>
                </c:pt>
                <c:pt idx="9">
                  <c:v>3160.6914286964115</c:v>
                </c:pt>
                <c:pt idx="10">
                  <c:v>3219.843290705483</c:v>
                </c:pt>
              </c:numCache>
            </c:numRef>
          </c:val>
        </c:ser>
        <c:ser>
          <c:idx val="2"/>
          <c:order val="2"/>
          <c:tx>
            <c:strRef>
              <c:f>'R Population'!$A$10</c:f>
              <c:strCache>
                <c:ptCount val="1"/>
                <c:pt idx="0">
                  <c:v>MID HUDSON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Population'!$B$10:$L$10</c:f>
              <c:numCache>
                <c:formatCode>#,##0.0</c:formatCode>
                <c:ptCount val="11"/>
                <c:pt idx="0">
                  <c:v>1818.6005814145294</c:v>
                </c:pt>
                <c:pt idx="1">
                  <c:v>1931.2930000000001</c:v>
                </c:pt>
                <c:pt idx="2">
                  <c:v>2025.972</c:v>
                </c:pt>
                <c:pt idx="3">
                  <c:v>2102.5805</c:v>
                </c:pt>
                <c:pt idx="4">
                  <c:v>2179.1889999999999</c:v>
                </c:pt>
                <c:pt idx="5">
                  <c:v>2312.7511322887294</c:v>
                </c:pt>
                <c:pt idx="6">
                  <c:v>2422.3556469744713</c:v>
                </c:pt>
                <c:pt idx="7">
                  <c:v>2500.9340492295864</c:v>
                </c:pt>
                <c:pt idx="8">
                  <c:v>2607.2251736421053</c:v>
                </c:pt>
                <c:pt idx="9">
                  <c:v>2719.9221932044738</c:v>
                </c:pt>
                <c:pt idx="10">
                  <c:v>2871.5897632831029</c:v>
                </c:pt>
              </c:numCache>
            </c:numRef>
          </c:val>
        </c:ser>
        <c:ser>
          <c:idx val="3"/>
          <c:order val="3"/>
          <c:tx>
            <c:strRef>
              <c:f>'R Population'!$A$11</c:f>
              <c:strCache>
                <c:ptCount val="1"/>
                <c:pt idx="0">
                  <c:v>NEW JERSEY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Population'!$B$11:$L$11</c:f>
              <c:numCache>
                <c:formatCode>#,##0.0</c:formatCode>
                <c:ptCount val="11"/>
                <c:pt idx="0">
                  <c:v>5799.7430000000013</c:v>
                </c:pt>
                <c:pt idx="1">
                  <c:v>5856.9750000000004</c:v>
                </c:pt>
                <c:pt idx="2">
                  <c:v>6079.4530000000004</c:v>
                </c:pt>
                <c:pt idx="3">
                  <c:v>6370.6014999999998</c:v>
                </c:pt>
                <c:pt idx="4">
                  <c:v>6661.75</c:v>
                </c:pt>
                <c:pt idx="5">
                  <c:v>6927.0289716676807</c:v>
                </c:pt>
                <c:pt idx="6">
                  <c:v>7095.904076793764</c:v>
                </c:pt>
                <c:pt idx="7">
                  <c:v>7271.5220600685661</c:v>
                </c:pt>
                <c:pt idx="8">
                  <c:v>7470.4555755021483</c:v>
                </c:pt>
                <c:pt idx="9">
                  <c:v>7874.9401765388075</c:v>
                </c:pt>
                <c:pt idx="10">
                  <c:v>8201.963005642403</c:v>
                </c:pt>
              </c:numCache>
            </c:numRef>
          </c:val>
        </c:ser>
        <c:ser>
          <c:idx val="4"/>
          <c:order val="4"/>
          <c:tx>
            <c:strRef>
              <c:f>'R Population'!$A$12</c:f>
              <c:strCache>
                <c:ptCount val="1"/>
                <c:pt idx="0">
                  <c:v>CONNECTICUT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Population'!$B$12:$L$12</c:f>
              <c:numCache>
                <c:formatCode>#,##0.0</c:formatCode>
                <c:ptCount val="11"/>
                <c:pt idx="0">
                  <c:v>1681.8530000000001</c:v>
                </c:pt>
                <c:pt idx="1">
                  <c:v>1725.2370000000001</c:v>
                </c:pt>
                <c:pt idx="2">
                  <c:v>1805.9560000000001</c:v>
                </c:pt>
                <c:pt idx="3">
                  <c:v>1847.3620000000001</c:v>
                </c:pt>
                <c:pt idx="4">
                  <c:v>1888.768</c:v>
                </c:pt>
                <c:pt idx="5">
                  <c:v>1958.3663927477057</c:v>
                </c:pt>
                <c:pt idx="6">
                  <c:v>2016.4776528101695</c:v>
                </c:pt>
                <c:pt idx="7">
                  <c:v>2078.3476542512931</c:v>
                </c:pt>
                <c:pt idx="8">
                  <c:v>2136.0485256938337</c:v>
                </c:pt>
                <c:pt idx="9">
                  <c:v>2206.7690960759373</c:v>
                </c:pt>
                <c:pt idx="10">
                  <c:v>2291.5722857816572</c:v>
                </c:pt>
              </c:numCache>
            </c:numRef>
          </c:val>
        </c:ser>
        <c:shape val="box"/>
        <c:axId val="70037504"/>
        <c:axId val="70039040"/>
        <c:axId val="0"/>
      </c:bar3DChart>
      <c:catAx>
        <c:axId val="70037504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39040"/>
        <c:crosses val="autoZero"/>
        <c:auto val="1"/>
        <c:lblAlgn val="ctr"/>
        <c:lblOffset val="100"/>
        <c:tickLblSkip val="1"/>
        <c:tickMarkSkip val="1"/>
      </c:catAx>
      <c:valAx>
        <c:axId val="7003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persons</a:t>
                </a:r>
              </a:p>
            </c:rich>
          </c:tx>
          <c:layout>
            <c:manualLayout>
              <c:xMode val="edge"/>
              <c:yMode val="edge"/>
              <c:x val="3.788750688835732E-2"/>
              <c:y val="0.30618941207344907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37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008083273582844"/>
          <c:y val="0.33224808544140216"/>
          <c:w val="0.16073487770818257"/>
          <c:h val="0.377850763835320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Regional Population by Race/Ethnicity, 1970-2030</a:t>
            </a:r>
          </a:p>
        </c:rich>
      </c:tx>
      <c:layout>
        <c:manualLayout>
          <c:xMode val="edge"/>
          <c:yMode val="edge"/>
          <c:x val="0.28178725679595412"/>
          <c:y val="3.5714285714285712E-2"/>
        </c:manualLayout>
      </c:layout>
      <c:spPr>
        <a:noFill/>
        <a:ln w="25400">
          <a:noFill/>
        </a:ln>
      </c:spPr>
    </c:title>
    <c:view3D>
      <c:hPercent val="3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525792800723977"/>
          <c:y val="0.15259740259740259"/>
          <c:w val="0.53493759725085599"/>
          <c:h val="0.61688311688311692"/>
        </c:manualLayout>
      </c:layout>
      <c:bar3DChart>
        <c:barDir val="col"/>
        <c:grouping val="stacked"/>
        <c:ser>
          <c:idx val="0"/>
          <c:order val="0"/>
          <c:tx>
            <c:strRef>
              <c:f>'R Population'!$A$41</c:f>
              <c:strCache>
                <c:ptCount val="1"/>
                <c:pt idx="0">
                  <c:v>WHITE NON-HISPANIC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Population'!$B$41:$L$41</c:f>
              <c:numCache>
                <c:formatCode>#,##0.0</c:formatCode>
                <c:ptCount val="11"/>
                <c:pt idx="0">
                  <c:v>15660.834198062699</c:v>
                </c:pt>
                <c:pt idx="1">
                  <c:v>13816.246999999999</c:v>
                </c:pt>
                <c:pt idx="2">
                  <c:v>12911.078</c:v>
                </c:pt>
                <c:pt idx="3">
                  <c:v>12707.5015</c:v>
                </c:pt>
                <c:pt idx="4">
                  <c:v>12503.925000000001</c:v>
                </c:pt>
                <c:pt idx="5">
                  <c:v>12175.413101687318</c:v>
                </c:pt>
                <c:pt idx="6">
                  <c:v>11659.306531294733</c:v>
                </c:pt>
                <c:pt idx="7">
                  <c:v>11049.237235570658</c:v>
                </c:pt>
                <c:pt idx="8">
                  <c:v>10411.309975298684</c:v>
                </c:pt>
                <c:pt idx="9">
                  <c:v>9821.77645714969</c:v>
                </c:pt>
                <c:pt idx="10">
                  <c:v>9111.8314611047117</c:v>
                </c:pt>
              </c:numCache>
            </c:numRef>
          </c:val>
        </c:ser>
        <c:ser>
          <c:idx val="1"/>
          <c:order val="1"/>
          <c:tx>
            <c:strRef>
              <c:f>'R Population'!$A$42</c:f>
              <c:strCache>
                <c:ptCount val="1"/>
                <c:pt idx="0">
                  <c:v>BLACK NON-HISPANIC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Population'!$B$42:$L$42</c:f>
              <c:numCache>
                <c:formatCode>#,##0.0</c:formatCode>
                <c:ptCount val="11"/>
                <c:pt idx="0">
                  <c:v>2277.6008235619738</c:v>
                </c:pt>
                <c:pt idx="1">
                  <c:v>2865.7469999999998</c:v>
                </c:pt>
                <c:pt idx="2">
                  <c:v>3152.4210000000003</c:v>
                </c:pt>
                <c:pt idx="3">
                  <c:v>3359.6930000000002</c:v>
                </c:pt>
                <c:pt idx="4">
                  <c:v>3566.9650000000001</c:v>
                </c:pt>
                <c:pt idx="5">
                  <c:v>3708.4016001114364</c:v>
                </c:pt>
                <c:pt idx="6">
                  <c:v>3805.4947385695327</c:v>
                </c:pt>
                <c:pt idx="7">
                  <c:v>3883.0013087644338</c:v>
                </c:pt>
                <c:pt idx="8">
                  <c:v>3948.5051068024673</c:v>
                </c:pt>
                <c:pt idx="9">
                  <c:v>4007.3331978071637</c:v>
                </c:pt>
                <c:pt idx="10">
                  <c:v>3973.9269222961902</c:v>
                </c:pt>
              </c:numCache>
            </c:numRef>
          </c:val>
        </c:ser>
        <c:ser>
          <c:idx val="2"/>
          <c:order val="2"/>
          <c:tx>
            <c:strRef>
              <c:f>'R Population'!$A$43</c:f>
              <c:strCache>
                <c:ptCount val="1"/>
                <c:pt idx="0">
                  <c:v>ASIAN / OTHER NON-HISPANIC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Population'!$B$43:$L$43</c:f>
              <c:numCache>
                <c:formatCode>#,##0.0</c:formatCode>
                <c:ptCount val="11"/>
                <c:pt idx="0">
                  <c:v>209.76832990216693</c:v>
                </c:pt>
                <c:pt idx="1">
                  <c:v>406.21800000000002</c:v>
                </c:pt>
                <c:pt idx="2">
                  <c:v>909.11599999999999</c:v>
                </c:pt>
                <c:pt idx="3">
                  <c:v>1230.3875</c:v>
                </c:pt>
                <c:pt idx="4">
                  <c:v>1551.6590000000001</c:v>
                </c:pt>
                <c:pt idx="5">
                  <c:v>1942.7397103371313</c:v>
                </c:pt>
                <c:pt idx="6">
                  <c:v>2395.914637445987</c:v>
                </c:pt>
                <c:pt idx="7">
                  <c:v>2927.3529354303082</c:v>
                </c:pt>
                <c:pt idx="8">
                  <c:v>3545.8660028069085</c:v>
                </c:pt>
                <c:pt idx="9">
                  <c:v>4271.2189223589248</c:v>
                </c:pt>
                <c:pt idx="10">
                  <c:v>5010.13425237926</c:v>
                </c:pt>
              </c:numCache>
            </c:numRef>
          </c:val>
        </c:ser>
        <c:ser>
          <c:idx val="3"/>
          <c:order val="3"/>
          <c:tx>
            <c:strRef>
              <c:f>'R Population'!$A$44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Population'!$B$5:$L$5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Population'!$B$44:$L$44</c:f>
              <c:numCache>
                <c:formatCode>#,##0.0</c:formatCode>
                <c:ptCount val="11"/>
                <c:pt idx="0">
                  <c:v>1599.8862298876913</c:v>
                </c:pt>
                <c:pt idx="1">
                  <c:v>2102.7449999999999</c:v>
                </c:pt>
                <c:pt idx="2">
                  <c:v>2870.5419999999999</c:v>
                </c:pt>
                <c:pt idx="3">
                  <c:v>3369.9455000000003</c:v>
                </c:pt>
                <c:pt idx="4">
                  <c:v>3869.3490000000002</c:v>
                </c:pt>
                <c:pt idx="5">
                  <c:v>4418.1518068008681</c:v>
                </c:pt>
                <c:pt idx="6">
                  <c:v>5008.8810993231036</c:v>
                </c:pt>
                <c:pt idx="7">
                  <c:v>5664.9137060238163</c:v>
                </c:pt>
                <c:pt idx="8">
                  <c:v>6391.8325054629531</c:v>
                </c:pt>
                <c:pt idx="9">
                  <c:v>7214.5074498014246</c:v>
                </c:pt>
                <c:pt idx="10">
                  <c:v>7981.442491470194</c:v>
                </c:pt>
              </c:numCache>
            </c:numRef>
          </c:val>
        </c:ser>
        <c:shape val="box"/>
        <c:axId val="75088256"/>
        <c:axId val="75089792"/>
        <c:axId val="0"/>
      </c:bar3DChart>
      <c:catAx>
        <c:axId val="75088256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89792"/>
        <c:crosses val="autoZero"/>
        <c:auto val="1"/>
        <c:lblAlgn val="ctr"/>
        <c:lblOffset val="100"/>
        <c:tickLblSkip val="1"/>
        <c:tickMarkSkip val="1"/>
      </c:catAx>
      <c:valAx>
        <c:axId val="75089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persons</a:t>
                </a:r>
              </a:p>
            </c:rich>
          </c:tx>
          <c:layout>
            <c:manualLayout>
              <c:xMode val="edge"/>
              <c:yMode val="edge"/>
              <c:x val="6.9874075872167485E-2"/>
              <c:y val="0.29220779220779219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8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65029179451667"/>
          <c:y val="0.35714285714285715"/>
          <c:w val="0.26918701360589115"/>
          <c:h val="0.301948051948051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Employment by Subregion, 1970-2030</a:t>
            </a:r>
          </a:p>
        </c:rich>
      </c:tx>
      <c:layout>
        <c:manualLayout>
          <c:xMode val="edge"/>
          <c:yMode val="edge"/>
          <c:x val="0.31038391823323652"/>
          <c:y val="3.6065573770491806E-2"/>
        </c:manualLayout>
      </c:layout>
      <c:spPr>
        <a:noFill/>
        <a:ln w="25400">
          <a:noFill/>
        </a:ln>
      </c:spPr>
    </c:title>
    <c:view3D>
      <c:hPercent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961635732066814"/>
          <c:y val="0.18032786885245902"/>
          <c:w val="0.6410838747508304"/>
          <c:h val="0.68524590163934429"/>
        </c:manualLayout>
      </c:layout>
      <c:bar3DChart>
        <c:barDir val="col"/>
        <c:grouping val="stacked"/>
        <c:ser>
          <c:idx val="0"/>
          <c:order val="0"/>
          <c:tx>
            <c:strRef>
              <c:f>'R Employment'!$A$8</c:f>
              <c:strCache>
                <c:ptCount val="1"/>
                <c:pt idx="0">
                  <c:v>NEW YORK CITY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Employment'!$B$8:$L$8</c:f>
              <c:numCache>
                <c:formatCode>#,##0.0</c:formatCode>
                <c:ptCount val="11"/>
                <c:pt idx="0">
                  <c:v>4083.7</c:v>
                </c:pt>
                <c:pt idx="1">
                  <c:v>3626.6</c:v>
                </c:pt>
                <c:pt idx="2">
                  <c:v>3966.0829999999996</c:v>
                </c:pt>
                <c:pt idx="3">
                  <c:v>3795.7690000000002</c:v>
                </c:pt>
                <c:pt idx="4">
                  <c:v>4277.3040000000001</c:v>
                </c:pt>
                <c:pt idx="5">
                  <c:v>4177.08</c:v>
                </c:pt>
                <c:pt idx="6">
                  <c:v>4460.3640000000005</c:v>
                </c:pt>
                <c:pt idx="7">
                  <c:v>4650.6689999999999</c:v>
                </c:pt>
                <c:pt idx="8">
                  <c:v>4849.5960000000005</c:v>
                </c:pt>
                <c:pt idx="9">
                  <c:v>5032.4660000000003</c:v>
                </c:pt>
                <c:pt idx="10">
                  <c:v>5243.1050000000005</c:v>
                </c:pt>
              </c:numCache>
            </c:numRef>
          </c:val>
        </c:ser>
        <c:ser>
          <c:idx val="1"/>
          <c:order val="1"/>
          <c:tx>
            <c:strRef>
              <c:f>'R Employment'!$A$9</c:f>
              <c:strCache>
                <c:ptCount val="1"/>
                <c:pt idx="0">
                  <c:v>LONG ISLAND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Employment'!$B$9:$L$9</c:f>
              <c:numCache>
                <c:formatCode>#,##0.0</c:formatCode>
                <c:ptCount val="11"/>
                <c:pt idx="0">
                  <c:v>868.9</c:v>
                </c:pt>
                <c:pt idx="1">
                  <c:v>1099.3</c:v>
                </c:pt>
                <c:pt idx="2">
                  <c:v>1329.8109999999999</c:v>
                </c:pt>
                <c:pt idx="3">
                  <c:v>1316.2819999999999</c:v>
                </c:pt>
                <c:pt idx="4">
                  <c:v>1457.5383333333334</c:v>
                </c:pt>
                <c:pt idx="5">
                  <c:v>1488.7629999999999</c:v>
                </c:pt>
                <c:pt idx="6">
                  <c:v>1565.7059999999997</c:v>
                </c:pt>
                <c:pt idx="7">
                  <c:v>1640.5050000000001</c:v>
                </c:pt>
                <c:pt idx="8">
                  <c:v>1705.8719999999998</c:v>
                </c:pt>
                <c:pt idx="9">
                  <c:v>1757.5330000000001</c:v>
                </c:pt>
                <c:pt idx="10">
                  <c:v>1812.1679999999999</c:v>
                </c:pt>
              </c:numCache>
            </c:numRef>
          </c:val>
        </c:ser>
        <c:ser>
          <c:idx val="2"/>
          <c:order val="2"/>
          <c:tx>
            <c:strRef>
              <c:f>'R Employment'!$A$10</c:f>
              <c:strCache>
                <c:ptCount val="1"/>
                <c:pt idx="0">
                  <c:v>MID HUDSON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Employment'!$B$10:$L$10</c:f>
              <c:numCache>
                <c:formatCode>#,##0.0</c:formatCode>
                <c:ptCount val="11"/>
                <c:pt idx="0">
                  <c:v>696.8</c:v>
                </c:pt>
                <c:pt idx="1">
                  <c:v>830.1</c:v>
                </c:pt>
                <c:pt idx="2">
                  <c:v>1009.2160000000001</c:v>
                </c:pt>
                <c:pt idx="3">
                  <c:v>976.86011299407755</c:v>
                </c:pt>
                <c:pt idx="4">
                  <c:v>1079.6195942700631</c:v>
                </c:pt>
                <c:pt idx="5">
                  <c:v>1123.7797765608173</c:v>
                </c:pt>
                <c:pt idx="6">
                  <c:v>1170.9034826947582</c:v>
                </c:pt>
                <c:pt idx="7">
                  <c:v>1222.6646861784184</c:v>
                </c:pt>
                <c:pt idx="8">
                  <c:v>1279.716896979548</c:v>
                </c:pt>
                <c:pt idx="9">
                  <c:v>1342.8590902459737</c:v>
                </c:pt>
                <c:pt idx="10">
                  <c:v>1411.475583608657</c:v>
                </c:pt>
              </c:numCache>
            </c:numRef>
          </c:val>
        </c:ser>
        <c:ser>
          <c:idx val="3"/>
          <c:order val="3"/>
          <c:tx>
            <c:strRef>
              <c:f>'R Employment'!$A$11</c:f>
              <c:strCache>
                <c:ptCount val="1"/>
                <c:pt idx="0">
                  <c:v>NEW JERSEY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Employment'!$B$11:$L$11</c:f>
              <c:numCache>
                <c:formatCode>#,##0.0</c:formatCode>
                <c:ptCount val="11"/>
                <c:pt idx="0">
                  <c:v>2458.8000000000002</c:v>
                </c:pt>
                <c:pt idx="1">
                  <c:v>2837.9</c:v>
                </c:pt>
                <c:pt idx="2">
                  <c:v>3403.9279610893177</c:v>
                </c:pt>
                <c:pt idx="3">
                  <c:v>3386.3270962685829</c:v>
                </c:pt>
                <c:pt idx="4">
                  <c:v>3748.346534045927</c:v>
                </c:pt>
                <c:pt idx="5">
                  <c:v>3882.0190000000002</c:v>
                </c:pt>
                <c:pt idx="6">
                  <c:v>4079.5120000000006</c:v>
                </c:pt>
                <c:pt idx="7">
                  <c:v>4278.9219999999996</c:v>
                </c:pt>
                <c:pt idx="8">
                  <c:v>4514.097999999999</c:v>
                </c:pt>
                <c:pt idx="9">
                  <c:v>4741.0679999999993</c:v>
                </c:pt>
                <c:pt idx="10">
                  <c:v>4985.6869999999999</c:v>
                </c:pt>
              </c:numCache>
            </c:numRef>
          </c:val>
        </c:ser>
        <c:ser>
          <c:idx val="4"/>
          <c:order val="4"/>
          <c:tx>
            <c:strRef>
              <c:f>'R Employment'!$A$12</c:f>
              <c:strCache>
                <c:ptCount val="1"/>
                <c:pt idx="0">
                  <c:v>CONNECTICUT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Employment'!$B$12:$L$12</c:f>
              <c:numCache>
                <c:formatCode>#,##0.0</c:formatCode>
                <c:ptCount val="11"/>
                <c:pt idx="0">
                  <c:v>731.5</c:v>
                </c:pt>
                <c:pt idx="1">
                  <c:v>874</c:v>
                </c:pt>
                <c:pt idx="2">
                  <c:v>1027.991</c:v>
                </c:pt>
                <c:pt idx="3">
                  <c:v>994.32099999999991</c:v>
                </c:pt>
                <c:pt idx="4">
                  <c:v>1064.9205478101658</c:v>
                </c:pt>
                <c:pt idx="5">
                  <c:v>1072.2138484543318</c:v>
                </c:pt>
                <c:pt idx="6">
                  <c:v>1135.2762411730598</c:v>
                </c:pt>
                <c:pt idx="7">
                  <c:v>1174.3740538923983</c:v>
                </c:pt>
                <c:pt idx="8">
                  <c:v>1207.8083365375812</c:v>
                </c:pt>
                <c:pt idx="9">
                  <c:v>1239.0271932619244</c:v>
                </c:pt>
                <c:pt idx="10">
                  <c:v>1274.9532025695016</c:v>
                </c:pt>
              </c:numCache>
            </c:numRef>
          </c:val>
        </c:ser>
        <c:shape val="box"/>
        <c:axId val="75075584"/>
        <c:axId val="75077120"/>
        <c:axId val="0"/>
      </c:bar3DChart>
      <c:catAx>
        <c:axId val="75075584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77120"/>
        <c:crosses val="autoZero"/>
        <c:auto val="1"/>
        <c:lblAlgn val="ctr"/>
        <c:lblOffset val="100"/>
        <c:tickLblSkip val="1"/>
        <c:tickMarkSkip val="1"/>
      </c:catAx>
      <c:valAx>
        <c:axId val="75077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jobs</a:t>
                </a:r>
              </a:p>
            </c:rich>
          </c:tx>
          <c:layout>
            <c:manualLayout>
              <c:xMode val="edge"/>
              <c:yMode val="edge"/>
              <c:x val="1.9187369490781894E-2"/>
              <c:y val="0.504918032786885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7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11558880082793"/>
          <c:y val="0.38688524590163936"/>
          <c:w val="0.14785561195837812"/>
          <c:h val="0.363934426229508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Regional Employment by Industry, 1990-2030</a:t>
            </a:r>
          </a:p>
        </c:rich>
      </c:tx>
      <c:layout>
        <c:manualLayout>
          <c:xMode val="edge"/>
          <c:yMode val="edge"/>
          <c:x val="0.30439684329199551"/>
          <c:y val="3.5714285714285712E-2"/>
        </c:manualLayout>
      </c:layout>
      <c:spPr>
        <a:noFill/>
        <a:ln w="25400">
          <a:noFill/>
        </a:ln>
      </c:spPr>
    </c:title>
    <c:view3D>
      <c:hPercent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92108229988726E-2"/>
          <c:y val="0.17857142857142858"/>
          <c:w val="0.64487034949267197"/>
          <c:h val="0.68831168831168832"/>
        </c:manualLayout>
      </c:layout>
      <c:bar3DChart>
        <c:barDir val="col"/>
        <c:grouping val="stacked"/>
        <c:ser>
          <c:idx val="0"/>
          <c:order val="0"/>
          <c:tx>
            <c:strRef>
              <c:f>'R Employment'!$A$39</c:f>
              <c:strCache>
                <c:ptCount val="1"/>
                <c:pt idx="0">
                  <c:v>Constr'n &amp; Nat'l Resources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Employment'!$B$39:$L$39</c:f>
              <c:numCache>
                <c:formatCode>General</c:formatCode>
                <c:ptCount val="11"/>
                <c:pt idx="0">
                  <c:v>6698.6</c:v>
                </c:pt>
                <c:pt idx="1">
                  <c:v>6843.6</c:v>
                </c:pt>
                <c:pt idx="2" formatCode="#,##0.0">
                  <c:v>353.60946062188464</c:v>
                </c:pt>
                <c:pt idx="3" formatCode="#,##0.0">
                  <c:v>283.97823100084679</c:v>
                </c:pt>
                <c:pt idx="4" formatCode="#,##0.0">
                  <c:v>375.98299624929831</c:v>
                </c:pt>
                <c:pt idx="5" formatCode="#,##0.0">
                  <c:v>388.88089970869453</c:v>
                </c:pt>
                <c:pt idx="6" formatCode="#,##0.0">
                  <c:v>409.60934397944925</c:v>
                </c:pt>
                <c:pt idx="7" formatCode="#,##0.0">
                  <c:v>426.54917250776236</c:v>
                </c:pt>
                <c:pt idx="8" formatCode="#,##0.0">
                  <c:v>451.24678693269999</c:v>
                </c:pt>
                <c:pt idx="9" formatCode="#,##0.0">
                  <c:v>479.75725996597748</c:v>
                </c:pt>
                <c:pt idx="10" formatCode="#,##0.0">
                  <c:v>524.32044191626824</c:v>
                </c:pt>
              </c:numCache>
            </c:numRef>
          </c:val>
        </c:ser>
        <c:ser>
          <c:idx val="1"/>
          <c:order val="1"/>
          <c:tx>
            <c:strRef>
              <c:f>'R Employment'!$A$40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Employment'!$B$40:$L$40</c:f>
              <c:numCache>
                <c:formatCode>General</c:formatCode>
                <c:ptCount val="11"/>
                <c:pt idx="2" formatCode="#,##0.0">
                  <c:v>1109.5277691634942</c:v>
                </c:pt>
                <c:pt idx="3" formatCode="#,##0.0">
                  <c:v>892.16540275979173</c:v>
                </c:pt>
                <c:pt idx="4" formatCode="#,##0.0">
                  <c:v>828.15517374366345</c:v>
                </c:pt>
                <c:pt idx="5" formatCode="#,##0.0">
                  <c:v>633.49136043517501</c:v>
                </c:pt>
                <c:pt idx="6" formatCode="#,##0.0">
                  <c:v>575.47104356711043</c:v>
                </c:pt>
                <c:pt idx="7" formatCode="#,##0.0">
                  <c:v>536.52950899769507</c:v>
                </c:pt>
                <c:pt idx="8" formatCode="#,##0.0">
                  <c:v>504.81742170824202</c:v>
                </c:pt>
                <c:pt idx="9" formatCode="#,##0.0">
                  <c:v>474.23006332300406</c:v>
                </c:pt>
                <c:pt idx="10" formatCode="#,##0.0">
                  <c:v>445.77775099527861</c:v>
                </c:pt>
              </c:numCache>
            </c:numRef>
          </c:val>
        </c:ser>
        <c:ser>
          <c:idx val="2"/>
          <c:order val="2"/>
          <c:tx>
            <c:strRef>
              <c:f>'R Employment'!$A$41</c:f>
              <c:strCache>
                <c:ptCount val="1"/>
                <c:pt idx="0">
                  <c:v>Transp'n, Trade, &amp; Utilities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Employment'!$B$41:$L$41</c:f>
              <c:numCache>
                <c:formatCode>General</c:formatCode>
                <c:ptCount val="11"/>
                <c:pt idx="2" formatCode="#,##0.0">
                  <c:v>1888.7867946312372</c:v>
                </c:pt>
                <c:pt idx="3" formatCode="#,##0.0">
                  <c:v>1783.9116080417016</c:v>
                </c:pt>
                <c:pt idx="4" formatCode="#,##0.0">
                  <c:v>1906.9404595055225</c:v>
                </c:pt>
                <c:pt idx="5" formatCode="#,##0.0">
                  <c:v>1867.8315349713712</c:v>
                </c:pt>
                <c:pt idx="6" formatCode="#,##0.0">
                  <c:v>1948.3379553155878</c:v>
                </c:pt>
                <c:pt idx="7" formatCode="#,##0.0">
                  <c:v>2039.8211936519797</c:v>
                </c:pt>
                <c:pt idx="8" formatCode="#,##0.0">
                  <c:v>2120.5656016990479</c:v>
                </c:pt>
                <c:pt idx="9" formatCode="#,##0.0">
                  <c:v>2183.9018611583633</c:v>
                </c:pt>
                <c:pt idx="10" formatCode="#,##0.0">
                  <c:v>2260.464528980368</c:v>
                </c:pt>
              </c:numCache>
            </c:numRef>
          </c:val>
        </c:ser>
        <c:ser>
          <c:idx val="3"/>
          <c:order val="3"/>
          <c:tx>
            <c:strRef>
              <c:f>'R Employment'!$A$42</c:f>
              <c:strCache>
                <c:ptCount val="1"/>
                <c:pt idx="0">
                  <c:v>Information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Employment'!$B$42:$L$42</c:f>
              <c:numCache>
                <c:formatCode>General</c:formatCode>
                <c:ptCount val="11"/>
                <c:pt idx="2" formatCode="#,##0.0">
                  <c:v>360.88707394208899</c:v>
                </c:pt>
                <c:pt idx="3" formatCode="#,##0.0">
                  <c:v>337.80910319952045</c:v>
                </c:pt>
                <c:pt idx="4" formatCode="#,##0.0">
                  <c:v>389.43795936127322</c:v>
                </c:pt>
                <c:pt idx="5" formatCode="#,##0.0">
                  <c:v>345.84055019577193</c:v>
                </c:pt>
                <c:pt idx="6" formatCode="#,##0.0">
                  <c:v>358.77109561218481</c:v>
                </c:pt>
                <c:pt idx="7" formatCode="#,##0.0">
                  <c:v>369.47429204257662</c:v>
                </c:pt>
                <c:pt idx="8" formatCode="#,##0.0">
                  <c:v>384.32736685772647</c:v>
                </c:pt>
                <c:pt idx="9" formatCode="#,##0.0">
                  <c:v>396.84759299806035</c:v>
                </c:pt>
                <c:pt idx="10" formatCode="#,##0.0">
                  <c:v>398.21819871294366</c:v>
                </c:pt>
              </c:numCache>
            </c:numRef>
          </c:val>
        </c:ser>
        <c:ser>
          <c:idx val="4"/>
          <c:order val="4"/>
          <c:tx>
            <c:strRef>
              <c:f>'R Employment'!$A$43</c:f>
              <c:strCache>
                <c:ptCount val="1"/>
                <c:pt idx="0">
                  <c:v>Finance, Insur, Real Estate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Employment'!$B$43:$L$43</c:f>
              <c:numCache>
                <c:formatCode>General</c:formatCode>
                <c:ptCount val="11"/>
                <c:pt idx="2" formatCode="#,##0.0">
                  <c:v>918.90251778549782</c:v>
                </c:pt>
                <c:pt idx="3" formatCode="#,##0.0">
                  <c:v>844.58493677730814</c:v>
                </c:pt>
                <c:pt idx="4" formatCode="#,##0.0">
                  <c:v>914.3880737987912</c:v>
                </c:pt>
                <c:pt idx="5" formatCode="#,##0.0">
                  <c:v>870.28351918532269</c:v>
                </c:pt>
                <c:pt idx="6" formatCode="#,##0.0">
                  <c:v>914.08972101810764</c:v>
                </c:pt>
                <c:pt idx="7" formatCode="#,##0.0">
                  <c:v>926.23851300509864</c:v>
                </c:pt>
                <c:pt idx="8" formatCode="#,##0.0">
                  <c:v>921.99103918741889</c:v>
                </c:pt>
                <c:pt idx="9" formatCode="#,##0.0">
                  <c:v>907.59163019218613</c:v>
                </c:pt>
                <c:pt idx="10" formatCode="#,##0.0">
                  <c:v>893.38962936798134</c:v>
                </c:pt>
              </c:numCache>
            </c:numRef>
          </c:val>
        </c:ser>
        <c:ser>
          <c:idx val="5"/>
          <c:order val="5"/>
          <c:tx>
            <c:strRef>
              <c:f>'R Employment'!$A$44</c:f>
              <c:strCache>
                <c:ptCount val="1"/>
                <c:pt idx="0">
                  <c:v>Profess'l &amp; Business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Employment'!$B$44:$L$44</c:f>
              <c:numCache>
                <c:formatCode>General</c:formatCode>
                <c:ptCount val="11"/>
                <c:pt idx="2" formatCode="#,##0.0">
                  <c:v>1136.0892954093049</c:v>
                </c:pt>
                <c:pt idx="3" formatCode="#,##0.0">
                  <c:v>1151.7454504847599</c:v>
                </c:pt>
                <c:pt idx="4" formatCode="#,##0.0">
                  <c:v>1463.0681189735119</c:v>
                </c:pt>
                <c:pt idx="5" formatCode="#,##0.0">
                  <c:v>1471.3589276853004</c:v>
                </c:pt>
                <c:pt idx="6" formatCode="#,##0.0">
                  <c:v>1730.2206485757417</c:v>
                </c:pt>
                <c:pt idx="7" formatCode="#,##0.0">
                  <c:v>1910.6415922565393</c:v>
                </c:pt>
                <c:pt idx="8" formatCode="#,##0.0">
                  <c:v>2074.5224034131566</c:v>
                </c:pt>
                <c:pt idx="9" formatCode="#,##0.0">
                  <c:v>2269.7881959603942</c:v>
                </c:pt>
                <c:pt idx="10" formatCode="#,##0.0">
                  <c:v>2502.8892571562419</c:v>
                </c:pt>
              </c:numCache>
            </c:numRef>
          </c:val>
        </c:ser>
        <c:ser>
          <c:idx val="6"/>
          <c:order val="6"/>
          <c:tx>
            <c:strRef>
              <c:f>'R Employment'!$A$45</c:f>
              <c:strCache>
                <c:ptCount val="1"/>
                <c:pt idx="0">
                  <c:v>Educ'l &amp; Health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Employment'!$B$45:$L$45</c:f>
              <c:numCache>
                <c:formatCode>General</c:formatCode>
                <c:ptCount val="11"/>
                <c:pt idx="2" formatCode="#,##0.0">
                  <c:v>1148.4701810304073</c:v>
                </c:pt>
                <c:pt idx="3" formatCode="#,##0.0">
                  <c:v>1323.406563991538</c:v>
                </c:pt>
                <c:pt idx="4" formatCode="#,##0.0">
                  <c:v>1504.2764950017261</c:v>
                </c:pt>
                <c:pt idx="5" formatCode="#,##0.0">
                  <c:v>1650.7431181848083</c:v>
                </c:pt>
                <c:pt idx="6" formatCode="#,##0.0">
                  <c:v>1796.8940599270277</c:v>
                </c:pt>
                <c:pt idx="7" formatCode="#,##0.0">
                  <c:v>1915.8456030323214</c:v>
                </c:pt>
                <c:pt idx="8" formatCode="#,##0.0">
                  <c:v>2030.4437831226455</c:v>
                </c:pt>
                <c:pt idx="9" formatCode="#,##0.0">
                  <c:v>2128.1685164216656</c:v>
                </c:pt>
                <c:pt idx="10" formatCode="#,##0.0">
                  <c:v>2209.4471194092152</c:v>
                </c:pt>
              </c:numCache>
            </c:numRef>
          </c:val>
        </c:ser>
        <c:ser>
          <c:idx val="7"/>
          <c:order val="7"/>
          <c:tx>
            <c:strRef>
              <c:f>'R Employment'!$A$46</c:f>
              <c:strCache>
                <c:ptCount val="1"/>
                <c:pt idx="0">
                  <c:v>Leisure &amp; Hospitality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Employment'!$B$46:$L$46</c:f>
              <c:numCache>
                <c:formatCode>General</c:formatCode>
                <c:ptCount val="11"/>
                <c:pt idx="2" formatCode="#,##0.0">
                  <c:v>587.8999129909314</c:v>
                </c:pt>
                <c:pt idx="3" formatCode="#,##0.0">
                  <c:v>578.52390815913873</c:v>
                </c:pt>
                <c:pt idx="4" formatCode="#,##0.0">
                  <c:v>663.54024585329512</c:v>
                </c:pt>
                <c:pt idx="5" formatCode="#,##0.0">
                  <c:v>703.08633043103418</c:v>
                </c:pt>
                <c:pt idx="6" formatCode="#,##0.0">
                  <c:v>770.39640985394044</c:v>
                </c:pt>
                <c:pt idx="7" formatCode="#,##0.0">
                  <c:v>823.03862917573133</c:v>
                </c:pt>
                <c:pt idx="8" formatCode="#,##0.0">
                  <c:v>860.09110790749241</c:v>
                </c:pt>
                <c:pt idx="9" formatCode="#,##0.0">
                  <c:v>885.52895301181707</c:v>
                </c:pt>
                <c:pt idx="10" formatCode="#,##0.0">
                  <c:v>925.63661689424669</c:v>
                </c:pt>
              </c:numCache>
            </c:numRef>
          </c:val>
        </c:ser>
        <c:ser>
          <c:idx val="8"/>
          <c:order val="8"/>
          <c:tx>
            <c:strRef>
              <c:f>'R Employment'!$A$47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Employment'!$B$47:$L$47</c:f>
              <c:numCache>
                <c:formatCode>General</c:formatCode>
                <c:ptCount val="11"/>
                <c:pt idx="2" formatCode="#,##0.0">
                  <c:v>319.15051560280176</c:v>
                </c:pt>
                <c:pt idx="3" formatCode="#,##0.0">
                  <c:v>324.92956238956106</c:v>
                </c:pt>
                <c:pt idx="4" formatCode="#,##0.0">
                  <c:v>380.94208570312975</c:v>
                </c:pt>
                <c:pt idx="5" formatCode="#,##0.0">
                  <c:v>400.51360905966499</c:v>
                </c:pt>
                <c:pt idx="6" formatCode="#,##0.0">
                  <c:v>431.62076116722051</c:v>
                </c:pt>
                <c:pt idx="7" formatCode="#,##0.0">
                  <c:v>475.48223876490681</c:v>
                </c:pt>
                <c:pt idx="8" formatCode="#,##0.0">
                  <c:v>512.15794684853336</c:v>
                </c:pt>
                <c:pt idx="9" formatCode="#,##0.0">
                  <c:v>552.4067735917049</c:v>
                </c:pt>
                <c:pt idx="10" formatCode="#,##0.0">
                  <c:v>608.2704298258966</c:v>
                </c:pt>
              </c:numCache>
            </c:numRef>
          </c:val>
        </c:ser>
        <c:ser>
          <c:idx val="9"/>
          <c:order val="9"/>
          <c:tx>
            <c:strRef>
              <c:f>'R Employment'!$A$48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Employment'!$B$48:$L$48</c:f>
              <c:numCache>
                <c:formatCode>General</c:formatCode>
                <c:ptCount val="11"/>
                <c:pt idx="0">
                  <c:v>1201.5999999999999</c:v>
                </c:pt>
                <c:pt idx="1">
                  <c:v>1345.7</c:v>
                </c:pt>
                <c:pt idx="2" formatCode="#,##0.0">
                  <c:v>1496.9685884238511</c:v>
                </c:pt>
                <c:pt idx="3" formatCode="#,##0.0">
                  <c:v>1432.9510890983688</c:v>
                </c:pt>
                <c:pt idx="4" formatCode="#,##0.0">
                  <c:v>1481.2931578789494</c:v>
                </c:pt>
                <c:pt idx="5" formatCode="#,##0.0">
                  <c:v>1527.4457751580055</c:v>
                </c:pt>
                <c:pt idx="6" formatCode="#,##0.0">
                  <c:v>1551.506684851448</c:v>
                </c:pt>
                <c:pt idx="7" formatCode="#,##0.0">
                  <c:v>1542.5349966362055</c:v>
                </c:pt>
                <c:pt idx="8" formatCode="#,##0.0">
                  <c:v>1592.4547758401668</c:v>
                </c:pt>
                <c:pt idx="9" formatCode="#,##0.0">
                  <c:v>1611.8784368847255</c:v>
                </c:pt>
                <c:pt idx="10" formatCode="#,##0.0">
                  <c:v>1611.4978129197184</c:v>
                </c:pt>
              </c:numCache>
            </c:numRef>
          </c:val>
        </c:ser>
        <c:ser>
          <c:idx val="10"/>
          <c:order val="10"/>
          <c:tx>
            <c:strRef>
              <c:f>'R Employment'!$A$49</c:f>
              <c:strCache>
                <c:ptCount val="1"/>
                <c:pt idx="0">
                  <c:v>Proprietors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Employment'!$B$36:$L$36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Employment'!$B$49:$L$49</c:f>
              <c:numCache>
                <c:formatCode>General</c:formatCode>
                <c:ptCount val="11"/>
                <c:pt idx="0">
                  <c:v>939.5</c:v>
                </c:pt>
                <c:pt idx="1">
                  <c:v>1078.7</c:v>
                </c:pt>
                <c:pt idx="2" formatCode="#,##0.0">
                  <c:v>1416.75</c:v>
                </c:pt>
                <c:pt idx="3" formatCode="#,##0.0">
                  <c:v>1515.64</c:v>
                </c:pt>
                <c:pt idx="4" formatCode="#,##0.0">
                  <c:v>1719.66</c:v>
                </c:pt>
                <c:pt idx="5" formatCode="#,##0.0">
                  <c:v>1884.38</c:v>
                </c:pt>
                <c:pt idx="6" formatCode="#,##0.0">
                  <c:v>1924.8440000000001</c:v>
                </c:pt>
                <c:pt idx="7" formatCode="#,##0.0">
                  <c:v>2000.979</c:v>
                </c:pt>
                <c:pt idx="8" formatCode="#,##0.0">
                  <c:v>2104.4729999999995</c:v>
                </c:pt>
                <c:pt idx="9" formatCode="#,##0.0">
                  <c:v>2222.8539999999998</c:v>
                </c:pt>
                <c:pt idx="10" formatCode="#,##0.0">
                  <c:v>2347.4769999999999</c:v>
                </c:pt>
              </c:numCache>
            </c:numRef>
          </c:val>
        </c:ser>
        <c:shape val="box"/>
        <c:axId val="103980032"/>
        <c:axId val="104047360"/>
        <c:axId val="0"/>
      </c:bar3DChart>
      <c:catAx>
        <c:axId val="103980032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47360"/>
        <c:crosses val="autoZero"/>
        <c:auto val="1"/>
        <c:lblAlgn val="ctr"/>
        <c:lblOffset val="100"/>
        <c:tickLblSkip val="1"/>
        <c:tickMarkSkip val="1"/>
      </c:catAx>
      <c:valAx>
        <c:axId val="104047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jobs</a:t>
                </a:r>
              </a:p>
            </c:rich>
          </c:tx>
          <c:layout>
            <c:manualLayout>
              <c:xMode val="edge"/>
              <c:yMode val="edge"/>
              <c:x val="3.0439684329199548E-2"/>
              <c:y val="0.4025974025974026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80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48252536640359"/>
          <c:y val="0.17207792207792208"/>
          <c:w val="0.23449830890642615"/>
          <c:h val="0.788961038961038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Resident Labor Force by Subregion, 1970-2030</a:t>
            </a:r>
          </a:p>
        </c:rich>
      </c:tx>
      <c:layout>
        <c:manualLayout>
          <c:xMode val="edge"/>
          <c:yMode val="edge"/>
          <c:x val="0.29290634212891864"/>
          <c:y val="3.6184268645065541E-2"/>
        </c:manualLayout>
      </c:layout>
      <c:spPr>
        <a:noFill/>
        <a:ln w="25400">
          <a:noFill/>
        </a:ln>
      </c:spPr>
    </c:title>
    <c:view3D>
      <c:hPercent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899320148987319"/>
          <c:y val="0.18092134322532771"/>
          <c:w val="0.70938254734347472"/>
          <c:h val="0.68421162528851209"/>
        </c:manualLayout>
      </c:layout>
      <c:bar3DChart>
        <c:barDir val="col"/>
        <c:grouping val="stacked"/>
        <c:ser>
          <c:idx val="0"/>
          <c:order val="0"/>
          <c:tx>
            <c:strRef>
              <c:f>'R Labor Force'!$A$8</c:f>
              <c:strCache>
                <c:ptCount val="1"/>
                <c:pt idx="0">
                  <c:v>NEW YORK CITY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Force'!$B$8:$L$8</c:f>
              <c:numCache>
                <c:formatCode>#,##0.0</c:formatCode>
                <c:ptCount val="11"/>
                <c:pt idx="0">
                  <c:v>3330.8029999999999</c:v>
                </c:pt>
                <c:pt idx="1">
                  <c:v>3161.3209999999999</c:v>
                </c:pt>
                <c:pt idx="2">
                  <c:v>3579.7629999999999</c:v>
                </c:pt>
                <c:pt idx="3">
                  <c:v>3545.2153326256143</c:v>
                </c:pt>
                <c:pt idx="4">
                  <c:v>3706.3980000000001</c:v>
                </c:pt>
                <c:pt idx="5">
                  <c:v>3607.3133157742182</c:v>
                </c:pt>
                <c:pt idx="6">
                  <c:v>3843.5289338542234</c:v>
                </c:pt>
                <c:pt idx="7">
                  <c:v>3965.5888888096119</c:v>
                </c:pt>
                <c:pt idx="8">
                  <c:v>4124.8601601161436</c:v>
                </c:pt>
                <c:pt idx="9">
                  <c:v>4276.6237482209035</c:v>
                </c:pt>
                <c:pt idx="10">
                  <c:v>4440.88500586585</c:v>
                </c:pt>
              </c:numCache>
            </c:numRef>
          </c:val>
        </c:ser>
        <c:ser>
          <c:idx val="1"/>
          <c:order val="1"/>
          <c:tx>
            <c:strRef>
              <c:f>'R Labor Force'!$A$9</c:f>
              <c:strCache>
                <c:ptCount val="1"/>
                <c:pt idx="0">
                  <c:v>LONG ISLAND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Force'!$B$9:$L$9</c:f>
              <c:numCache>
                <c:formatCode>#,##0.0</c:formatCode>
                <c:ptCount val="11"/>
                <c:pt idx="0">
                  <c:v>988.68600000000004</c:v>
                </c:pt>
                <c:pt idx="1">
                  <c:v>1228.5820000000001</c:v>
                </c:pt>
                <c:pt idx="2">
                  <c:v>1388.7819999999999</c:v>
                </c:pt>
                <c:pt idx="3">
                  <c:v>1411.4710897638445</c:v>
                </c:pt>
                <c:pt idx="4">
                  <c:v>1406.952</c:v>
                </c:pt>
                <c:pt idx="5">
                  <c:v>1502.8073709875234</c:v>
                </c:pt>
                <c:pt idx="6">
                  <c:v>1577.1882975114004</c:v>
                </c:pt>
                <c:pt idx="7">
                  <c:v>1639.0676362396716</c:v>
                </c:pt>
                <c:pt idx="8">
                  <c:v>1683.1481881605741</c:v>
                </c:pt>
                <c:pt idx="9">
                  <c:v>1715.9849251867856</c:v>
                </c:pt>
                <c:pt idx="10">
                  <c:v>1758.3459169067628</c:v>
                </c:pt>
              </c:numCache>
            </c:numRef>
          </c:val>
        </c:ser>
        <c:ser>
          <c:idx val="2"/>
          <c:order val="2"/>
          <c:tx>
            <c:strRef>
              <c:f>'R Labor Force'!$A$10</c:f>
              <c:strCache>
                <c:ptCount val="1"/>
                <c:pt idx="0">
                  <c:v>MID HUDSON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Force'!$B$10:$L$10</c:f>
              <c:numCache>
                <c:formatCode>#,##0.0</c:formatCode>
                <c:ptCount val="11"/>
                <c:pt idx="0">
                  <c:v>734.19899999999996</c:v>
                </c:pt>
                <c:pt idx="1">
                  <c:v>918.16700000000003</c:v>
                </c:pt>
                <c:pt idx="2">
                  <c:v>1055.4252641999999</c:v>
                </c:pt>
                <c:pt idx="3">
                  <c:v>1044.3439022749014</c:v>
                </c:pt>
                <c:pt idx="4">
                  <c:v>1031.8499999999999</c:v>
                </c:pt>
                <c:pt idx="5">
                  <c:v>1175.6959538359622</c:v>
                </c:pt>
                <c:pt idx="6">
                  <c:v>1232.9323354313171</c:v>
                </c:pt>
                <c:pt idx="7">
                  <c:v>1284.8481516412623</c:v>
                </c:pt>
                <c:pt idx="8">
                  <c:v>1338.9222571235089</c:v>
                </c:pt>
                <c:pt idx="9">
                  <c:v>1410.2452442380957</c:v>
                </c:pt>
                <c:pt idx="10">
                  <c:v>1477.9221811756131</c:v>
                </c:pt>
              </c:numCache>
            </c:numRef>
          </c:val>
        </c:ser>
        <c:ser>
          <c:idx val="3"/>
          <c:order val="3"/>
          <c:tx>
            <c:strRef>
              <c:f>'R Labor Force'!$A$11</c:f>
              <c:strCache>
                <c:ptCount val="1"/>
                <c:pt idx="0">
                  <c:v>NEW JERSEY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Force'!$B$11:$L$11</c:f>
              <c:numCache>
                <c:formatCode>#,##0.0</c:formatCode>
                <c:ptCount val="11"/>
                <c:pt idx="0">
                  <c:v>2448.125</c:v>
                </c:pt>
                <c:pt idx="1">
                  <c:v>2842.1779999999999</c:v>
                </c:pt>
                <c:pt idx="2">
                  <c:v>3264.1959999999999</c:v>
                </c:pt>
                <c:pt idx="3">
                  <c:v>3259.0335046953642</c:v>
                </c:pt>
                <c:pt idx="4">
                  <c:v>3382.6280000000002</c:v>
                </c:pt>
                <c:pt idx="5">
                  <c:v>3804.5505586594159</c:v>
                </c:pt>
                <c:pt idx="6">
                  <c:v>3876.965206609575</c:v>
                </c:pt>
                <c:pt idx="7">
                  <c:v>3947.2641988891019</c:v>
                </c:pt>
                <c:pt idx="8">
                  <c:v>4161.8188582530811</c:v>
                </c:pt>
                <c:pt idx="9">
                  <c:v>4355.8693479750309</c:v>
                </c:pt>
                <c:pt idx="10">
                  <c:v>4601.9077479238977</c:v>
                </c:pt>
              </c:numCache>
            </c:numRef>
          </c:val>
        </c:ser>
        <c:ser>
          <c:idx val="4"/>
          <c:order val="4"/>
          <c:tx>
            <c:strRef>
              <c:f>'R Labor Force'!$A$12</c:f>
              <c:strCache>
                <c:ptCount val="1"/>
                <c:pt idx="0">
                  <c:v>CONNECTICUT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Force'!$B$12:$L$12</c:f>
              <c:numCache>
                <c:formatCode>#,##0.0</c:formatCode>
                <c:ptCount val="11"/>
                <c:pt idx="0">
                  <c:v>723.94500000000005</c:v>
                </c:pt>
                <c:pt idx="1">
                  <c:v>859.75599999999997</c:v>
                </c:pt>
                <c:pt idx="2">
                  <c:v>985.81299999999999</c:v>
                </c:pt>
                <c:pt idx="3">
                  <c:v>994.29360043100712</c:v>
                </c:pt>
                <c:pt idx="4">
                  <c:v>987.19299999999998</c:v>
                </c:pt>
                <c:pt idx="5">
                  <c:v>1041.7902551380282</c:v>
                </c:pt>
                <c:pt idx="6">
                  <c:v>1077.4678528819238</c:v>
                </c:pt>
                <c:pt idx="7">
                  <c:v>1106.0306914277767</c:v>
                </c:pt>
                <c:pt idx="8">
                  <c:v>1137.2765940026404</c:v>
                </c:pt>
                <c:pt idx="9">
                  <c:v>1164.9875417697074</c:v>
                </c:pt>
                <c:pt idx="10">
                  <c:v>1197.298989036198</c:v>
                </c:pt>
              </c:numCache>
            </c:numRef>
          </c:val>
        </c:ser>
        <c:shape val="box"/>
        <c:axId val="56031104"/>
        <c:axId val="56032640"/>
        <c:axId val="0"/>
      </c:bar3DChart>
      <c:catAx>
        <c:axId val="56031104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32640"/>
        <c:crosses val="autoZero"/>
        <c:auto val="1"/>
        <c:lblAlgn val="ctr"/>
        <c:lblOffset val="100"/>
        <c:tickLblSkip val="1"/>
        <c:tickMarkSkip val="1"/>
      </c:catAx>
      <c:valAx>
        <c:axId val="56032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persons</a:t>
                </a:r>
              </a:p>
            </c:rich>
          </c:tx>
          <c:layout>
            <c:manualLayout>
              <c:xMode val="edge"/>
              <c:yMode val="edge"/>
              <c:x val="2.9748300372468298E-2"/>
              <c:y val="0.35855320748292219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31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96156822169987"/>
          <c:y val="0.38815851819252123"/>
          <c:w val="0.14988566726128258"/>
          <c:h val="0.365132165418388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Regional Labor Force by Race/Ethnicity, 1970-2030</a:t>
            </a:r>
          </a:p>
        </c:rich>
      </c:tx>
      <c:layout>
        <c:manualLayout>
          <c:xMode val="edge"/>
          <c:yMode val="edge"/>
          <c:x val="0.27625601573203806"/>
          <c:y val="3.6065573770491806E-2"/>
        </c:manualLayout>
      </c:layout>
      <c:spPr>
        <a:noFill/>
        <a:ln w="25400">
          <a:noFill/>
        </a:ln>
      </c:spPr>
    </c:title>
    <c:view3D>
      <c:hPercent val="3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872159353773537"/>
          <c:y val="0.18032786885245902"/>
          <c:w val="0.6689505174337782"/>
          <c:h val="0.68524590163934429"/>
        </c:manualLayout>
      </c:layout>
      <c:bar3DChart>
        <c:barDir val="col"/>
        <c:grouping val="stacked"/>
        <c:ser>
          <c:idx val="0"/>
          <c:order val="0"/>
          <c:tx>
            <c:strRef>
              <c:f>'R Labor Force'!$A$41</c:f>
              <c:strCache>
                <c:ptCount val="1"/>
                <c:pt idx="0">
                  <c:v>WHITE NON-HISPANIC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Force'!$B$41:$L$41</c:f>
              <c:numCache>
                <c:formatCode>#,##0.0</c:formatCode>
                <c:ptCount val="11"/>
                <c:pt idx="0">
                  <c:v>6762.9067844955598</c:v>
                </c:pt>
                <c:pt idx="1">
                  <c:v>6732.1836455417897</c:v>
                </c:pt>
                <c:pt idx="2">
                  <c:v>6949.2207232000001</c:v>
                </c:pt>
                <c:pt idx="3">
                  <c:v>6845.7207038890992</c:v>
                </c:pt>
                <c:pt idx="4">
                  <c:v>6453.2626533974571</c:v>
                </c:pt>
                <c:pt idx="5">
                  <c:v>6476.244029441772</c:v>
                </c:pt>
                <c:pt idx="6">
                  <c:v>6283.1221264915484</c:v>
                </c:pt>
                <c:pt idx="7">
                  <c:v>5958.223426088518</c:v>
                </c:pt>
                <c:pt idx="8">
                  <c:v>5616.5429356522291</c:v>
                </c:pt>
                <c:pt idx="9">
                  <c:v>5184.9417454831173</c:v>
                </c:pt>
                <c:pt idx="10">
                  <c:v>4568.3075549478617</c:v>
                </c:pt>
              </c:numCache>
            </c:numRef>
          </c:val>
        </c:ser>
        <c:ser>
          <c:idx val="1"/>
          <c:order val="1"/>
          <c:tx>
            <c:strRef>
              <c:f>'R Labor Force'!$A$42</c:f>
              <c:strCache>
                <c:ptCount val="1"/>
                <c:pt idx="0">
                  <c:v>BLACK NON-HISPANIC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Force'!$B$42:$L$42</c:f>
              <c:numCache>
                <c:formatCode>#,##0.0</c:formatCode>
                <c:ptCount val="11"/>
                <c:pt idx="0">
                  <c:v>889.47721804668925</c:v>
                </c:pt>
                <c:pt idx="1">
                  <c:v>1244.821361143081</c:v>
                </c:pt>
                <c:pt idx="2">
                  <c:v>1530.8156946000001</c:v>
                </c:pt>
                <c:pt idx="3">
                  <c:v>1557.6054880337563</c:v>
                </c:pt>
                <c:pt idx="4">
                  <c:v>1609.0160741457532</c:v>
                </c:pt>
                <c:pt idx="5">
                  <c:v>1680.8285510082467</c:v>
                </c:pt>
                <c:pt idx="6">
                  <c:v>1779.40488623276</c:v>
                </c:pt>
                <c:pt idx="7">
                  <c:v>1833.4691148200054</c:v>
                </c:pt>
                <c:pt idx="8">
                  <c:v>1885.9013336422734</c:v>
                </c:pt>
                <c:pt idx="9">
                  <c:v>1895.2368031012968</c:v>
                </c:pt>
                <c:pt idx="10">
                  <c:v>1921.4758959765793</c:v>
                </c:pt>
              </c:numCache>
            </c:numRef>
          </c:val>
        </c:ser>
        <c:ser>
          <c:idx val="2"/>
          <c:order val="2"/>
          <c:tx>
            <c:strRef>
              <c:f>'R Labor Force'!$A$43</c:f>
              <c:strCache>
                <c:ptCount val="1"/>
                <c:pt idx="0">
                  <c:v>ASIAN / OTHER NON-HISPANIC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Force'!$B$43:$L$43</c:f>
              <c:numCache>
                <c:formatCode>#,##0.0</c:formatCode>
                <c:ptCount val="11"/>
                <c:pt idx="0">
                  <c:v>94.332026118928184</c:v>
                </c:pt>
                <c:pt idx="1">
                  <c:v>211.12407111714836</c:v>
                </c:pt>
                <c:pt idx="2">
                  <c:v>500.64304659999999</c:v>
                </c:pt>
                <c:pt idx="3">
                  <c:v>499.64067305976567</c:v>
                </c:pt>
                <c:pt idx="4">
                  <c:v>785.83506864246579</c:v>
                </c:pt>
                <c:pt idx="5">
                  <c:v>976.42486005305614</c:v>
                </c:pt>
                <c:pt idx="6">
                  <c:v>1213.3305349892073</c:v>
                </c:pt>
                <c:pt idx="7">
                  <c:v>1467.8086204006167</c:v>
                </c:pt>
                <c:pt idx="8">
                  <c:v>1803.5474143279323</c:v>
                </c:pt>
                <c:pt idx="9">
                  <c:v>2203.0511880075633</c:v>
                </c:pt>
                <c:pt idx="10">
                  <c:v>2723.9888756307223</c:v>
                </c:pt>
              </c:numCache>
            </c:numRef>
          </c:val>
        </c:ser>
        <c:ser>
          <c:idx val="3"/>
          <c:order val="3"/>
          <c:tx>
            <c:strRef>
              <c:f>'R Labor Force'!$A$44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Labor Force'!$B$38:$L$38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Labor Force'!$B$44:$L$44</c:f>
              <c:numCache>
                <c:formatCode>#,##0.0</c:formatCode>
                <c:ptCount val="11"/>
                <c:pt idx="0">
                  <c:v>479.0419713388236</c:v>
                </c:pt>
                <c:pt idx="1">
                  <c:v>821.87492219798276</c:v>
                </c:pt>
                <c:pt idx="2">
                  <c:v>1293.2997998000001</c:v>
                </c:pt>
                <c:pt idx="3">
                  <c:v>1351.3905648081106</c:v>
                </c:pt>
                <c:pt idx="4">
                  <c:v>1666.9072038143247</c:v>
                </c:pt>
                <c:pt idx="5">
                  <c:v>1998.6600138920726</c:v>
                </c:pt>
                <c:pt idx="6">
                  <c:v>2332.2250785749243</c:v>
                </c:pt>
                <c:pt idx="7">
                  <c:v>2683.2984056982846</c:v>
                </c:pt>
                <c:pt idx="8">
                  <c:v>3140.0343740335134</c:v>
                </c:pt>
                <c:pt idx="9">
                  <c:v>3640.4810707985448</c:v>
                </c:pt>
                <c:pt idx="10">
                  <c:v>4262.5875143531575</c:v>
                </c:pt>
              </c:numCache>
            </c:numRef>
          </c:val>
        </c:ser>
        <c:shape val="box"/>
        <c:axId val="67553536"/>
        <c:axId val="67559424"/>
        <c:axId val="0"/>
      </c:bar3DChart>
      <c:catAx>
        <c:axId val="67553536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59424"/>
        <c:crosses val="autoZero"/>
        <c:auto val="1"/>
        <c:lblAlgn val="ctr"/>
        <c:lblOffset val="100"/>
        <c:tickLblSkip val="1"/>
        <c:tickMarkSkip val="1"/>
      </c:catAx>
      <c:valAx>
        <c:axId val="67559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persons</a:t>
                </a:r>
              </a:p>
            </c:rich>
          </c:tx>
          <c:layout>
            <c:manualLayout>
              <c:xMode val="edge"/>
              <c:yMode val="edge"/>
              <c:x val="2.7397290816400473E-2"/>
              <c:y val="0.35409836065573769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53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164474043586399"/>
          <c:y val="0.29180327868852457"/>
          <c:w val="0.17922394409061976"/>
          <c:h val="0.540983606557377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Resident Households by Subregion, 1970-2030</a:t>
            </a:r>
          </a:p>
        </c:rich>
      </c:tx>
      <c:layout>
        <c:manualLayout>
          <c:xMode val="edge"/>
          <c:yMode val="edge"/>
          <c:x val="0.29290634212891864"/>
          <c:y val="3.5947827141503082E-2"/>
        </c:manualLayout>
      </c:layout>
      <c:spPr>
        <a:noFill/>
        <a:ln w="25400">
          <a:noFill/>
        </a:ln>
      </c:spPr>
    </c:title>
    <c:view3D>
      <c:hPercent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899320148987319"/>
          <c:y val="0.1797391357075154"/>
          <c:w val="0.70938254734347472"/>
          <c:h val="0.68627669997414975"/>
        </c:manualLayout>
      </c:layout>
      <c:bar3DChart>
        <c:barDir val="col"/>
        <c:grouping val="stacked"/>
        <c:ser>
          <c:idx val="0"/>
          <c:order val="0"/>
          <c:tx>
            <c:strRef>
              <c:f>'R Households'!$A$8</c:f>
              <c:strCache>
                <c:ptCount val="1"/>
                <c:pt idx="0">
                  <c:v>NEW YORK CITY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Households'!$B$5:$L$5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Households'!$B$8:$L$8</c:f>
              <c:numCache>
                <c:formatCode>#,##0.0</c:formatCode>
                <c:ptCount val="11"/>
                <c:pt idx="0">
                  <c:v>2836.9</c:v>
                </c:pt>
                <c:pt idx="1">
                  <c:v>2788.5</c:v>
                </c:pt>
                <c:pt idx="2">
                  <c:v>2819.4</c:v>
                </c:pt>
                <c:pt idx="3">
                  <c:v>2901.8148462142785</c:v>
                </c:pt>
                <c:pt idx="4">
                  <c:v>3021.5874188442313</c:v>
                </c:pt>
                <c:pt idx="5">
                  <c:v>3089.2925383587713</c:v>
                </c:pt>
                <c:pt idx="6">
                  <c:v>3163.1671752686916</c:v>
                </c:pt>
                <c:pt idx="7">
                  <c:v>3263.0648869283864</c:v>
                </c:pt>
                <c:pt idx="8">
                  <c:v>3420.0420434357366</c:v>
                </c:pt>
                <c:pt idx="9">
                  <c:v>3543.3059654609915</c:v>
                </c:pt>
                <c:pt idx="10">
                  <c:v>3591.4676679105769</c:v>
                </c:pt>
              </c:numCache>
            </c:numRef>
          </c:val>
        </c:ser>
        <c:ser>
          <c:idx val="1"/>
          <c:order val="1"/>
          <c:tx>
            <c:strRef>
              <c:f>'R Households'!$A$9</c:f>
              <c:strCache>
                <c:ptCount val="1"/>
                <c:pt idx="0">
                  <c:v>LONG ISLAND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Households'!$B$5:$L$5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Households'!$B$9:$L$9</c:f>
              <c:numCache>
                <c:formatCode>#,##0.0</c:formatCode>
                <c:ptCount val="11"/>
                <c:pt idx="0">
                  <c:v>696.6</c:v>
                </c:pt>
                <c:pt idx="1">
                  <c:v>809.1</c:v>
                </c:pt>
                <c:pt idx="2">
                  <c:v>856.2</c:v>
                </c:pt>
                <c:pt idx="3">
                  <c:v>882.91875288794836</c:v>
                </c:pt>
                <c:pt idx="4">
                  <c:v>916.68568032066037</c:v>
                </c:pt>
                <c:pt idx="5">
                  <c:v>942.92419124719129</c:v>
                </c:pt>
                <c:pt idx="6">
                  <c:v>970.84893872696637</c:v>
                </c:pt>
                <c:pt idx="7">
                  <c:v>1002.4561923224803</c:v>
                </c:pt>
                <c:pt idx="8">
                  <c:v>1035.7512868516419</c:v>
                </c:pt>
                <c:pt idx="9">
                  <c:v>1057.450760049888</c:v>
                </c:pt>
                <c:pt idx="10">
                  <c:v>1055.547939016853</c:v>
                </c:pt>
              </c:numCache>
            </c:numRef>
          </c:val>
        </c:ser>
        <c:ser>
          <c:idx val="2"/>
          <c:order val="2"/>
          <c:tx>
            <c:strRef>
              <c:f>'R Households'!$A$10</c:f>
              <c:strCache>
                <c:ptCount val="1"/>
                <c:pt idx="0">
                  <c:v>MID HUDSON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Households'!$B$5:$L$5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Households'!$B$10:$L$10</c:f>
              <c:numCache>
                <c:formatCode>#,##0.0</c:formatCode>
                <c:ptCount val="11"/>
                <c:pt idx="0">
                  <c:v>547.5</c:v>
                </c:pt>
                <c:pt idx="1">
                  <c:v>653.5</c:v>
                </c:pt>
                <c:pt idx="2">
                  <c:v>709.3</c:v>
                </c:pt>
                <c:pt idx="3">
                  <c:v>736.8340311288074</c:v>
                </c:pt>
                <c:pt idx="4">
                  <c:v>772.00394396677314</c:v>
                </c:pt>
                <c:pt idx="5">
                  <c:v>826.25949405026859</c:v>
                </c:pt>
                <c:pt idx="6">
                  <c:v>870.82239532834421</c:v>
                </c:pt>
                <c:pt idx="7">
                  <c:v>902.13778421273196</c:v>
                </c:pt>
                <c:pt idx="8">
                  <c:v>941.51982584720236</c:v>
                </c:pt>
                <c:pt idx="9">
                  <c:v>966.62974276948023</c:v>
                </c:pt>
                <c:pt idx="10">
                  <c:v>998.47053773144103</c:v>
                </c:pt>
              </c:numCache>
            </c:numRef>
          </c:val>
        </c:ser>
        <c:ser>
          <c:idx val="3"/>
          <c:order val="3"/>
          <c:tx>
            <c:strRef>
              <c:f>'R Households'!$A$11</c:f>
              <c:strCache>
                <c:ptCount val="1"/>
                <c:pt idx="0">
                  <c:v>NEW JERSEY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Households'!$B$5:$L$5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Households'!$B$11:$L$11</c:f>
              <c:numCache>
                <c:formatCode>#,##0.0</c:formatCode>
                <c:ptCount val="11"/>
                <c:pt idx="0">
                  <c:v>1807.6</c:v>
                </c:pt>
                <c:pt idx="1">
                  <c:v>2035.3</c:v>
                </c:pt>
                <c:pt idx="2">
                  <c:v>2206.5</c:v>
                </c:pt>
                <c:pt idx="3">
                  <c:v>2310.6691468500799</c:v>
                </c:pt>
                <c:pt idx="4">
                  <c:v>2423.2022682488564</c:v>
                </c:pt>
                <c:pt idx="5">
                  <c:v>2520.5468327060839</c:v>
                </c:pt>
                <c:pt idx="6">
                  <c:v>2580.5871175050052</c:v>
                </c:pt>
                <c:pt idx="7">
                  <c:v>2657.0820392144606</c:v>
                </c:pt>
                <c:pt idx="8">
                  <c:v>2757.3592895137872</c:v>
                </c:pt>
                <c:pt idx="9">
                  <c:v>2918.508374500323</c:v>
                </c:pt>
                <c:pt idx="10">
                  <c:v>3043.4011813889529</c:v>
                </c:pt>
              </c:numCache>
            </c:numRef>
          </c:val>
        </c:ser>
        <c:ser>
          <c:idx val="4"/>
          <c:order val="4"/>
          <c:tx>
            <c:strRef>
              <c:f>'R Households'!$A$12</c:f>
              <c:strCache>
                <c:ptCount val="1"/>
                <c:pt idx="0">
                  <c:v>CONNECTICUT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 Households'!$B$5:$L$5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Households'!$B$12:$L$12</c:f>
              <c:numCache>
                <c:formatCode>#,##0.0</c:formatCode>
                <c:ptCount val="11"/>
                <c:pt idx="0">
                  <c:v>521.1</c:v>
                </c:pt>
                <c:pt idx="1">
                  <c:v>607.79999999999995</c:v>
                </c:pt>
                <c:pt idx="2">
                  <c:v>676.1</c:v>
                </c:pt>
                <c:pt idx="3">
                  <c:v>693.55418705269415</c:v>
                </c:pt>
                <c:pt idx="4">
                  <c:v>714.82222899486226</c:v>
                </c:pt>
                <c:pt idx="5">
                  <c:v>745.88946475327361</c:v>
                </c:pt>
                <c:pt idx="6">
                  <c:v>776.15559159954648</c:v>
                </c:pt>
                <c:pt idx="7">
                  <c:v>809.89320094291679</c:v>
                </c:pt>
                <c:pt idx="8">
                  <c:v>844.0559346390562</c:v>
                </c:pt>
                <c:pt idx="9">
                  <c:v>877.90882282237578</c:v>
                </c:pt>
                <c:pt idx="10">
                  <c:v>917.06745639744088</c:v>
                </c:pt>
              </c:numCache>
            </c:numRef>
          </c:val>
        </c:ser>
        <c:shape val="box"/>
        <c:axId val="2805120"/>
        <c:axId val="2815104"/>
        <c:axId val="0"/>
      </c:bar3DChart>
      <c:catAx>
        <c:axId val="2805120"/>
        <c:scaling>
          <c:orientation val="minMax"/>
        </c:scaling>
        <c:axPos val="b"/>
        <c:numFmt formatCode="@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5104"/>
        <c:crosses val="autoZero"/>
        <c:auto val="1"/>
        <c:lblAlgn val="ctr"/>
        <c:lblOffset val="100"/>
        <c:tickLblSkip val="1"/>
        <c:tickMarkSkip val="1"/>
      </c:catAx>
      <c:valAx>
        <c:axId val="2815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000s of persons</a:t>
                </a:r>
              </a:p>
            </c:rich>
          </c:tx>
          <c:layout>
            <c:manualLayout>
              <c:xMode val="edge"/>
              <c:yMode val="edge"/>
              <c:x val="2.6315804175645031E-2"/>
              <c:y val="0.3594782714150308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05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96156822169987"/>
          <c:y val="0.3888901299853515"/>
          <c:w val="0.14988566726128258"/>
          <c:h val="0.362746255700622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Household Size by Subregion, 1970-2030</a:t>
            </a:r>
          </a:p>
        </c:rich>
      </c:tx>
      <c:layout>
        <c:manualLayout>
          <c:xMode val="edge"/>
          <c:yMode val="edge"/>
          <c:x val="0.27968067708408817"/>
          <c:y val="3.81945739562105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324302721334905E-2"/>
          <c:y val="0.23263967773328226"/>
          <c:w val="0.71689577636247903"/>
          <c:h val="0.60764094930334911"/>
        </c:manualLayout>
      </c:layout>
      <c:lineChart>
        <c:grouping val="standard"/>
        <c:ser>
          <c:idx val="0"/>
          <c:order val="0"/>
          <c:tx>
            <c:strRef>
              <c:f>'R Households'!$A$41</c:f>
              <c:strCache>
                <c:ptCount val="1"/>
                <c:pt idx="0">
                  <c:v>NEW YORK CITY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'R Households'!$B$38:$L$38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Households'!$B$41:$L$41</c:f>
              <c:numCache>
                <c:formatCode>#,##0.00</c:formatCode>
                <c:ptCount val="11"/>
                <c:pt idx="0">
                  <c:v>2.7390108921710317</c:v>
                </c:pt>
                <c:pt idx="1">
                  <c:v>2.4917697686928455</c:v>
                </c:pt>
                <c:pt idx="2">
                  <c:v>2.538128679860963</c:v>
                </c:pt>
                <c:pt idx="3">
                  <c:v>2.589962628922275</c:v>
                </c:pt>
                <c:pt idx="4">
                  <c:v>2.578812041463129</c:v>
                </c:pt>
                <c:pt idx="5">
                  <c:v>2.5976951963987944</c:v>
                </c:pt>
                <c:pt idx="6">
                  <c:v>2.6000518831157091</c:v>
                </c:pt>
                <c:pt idx="7">
                  <c:v>2.599799054365199</c:v>
                </c:pt>
                <c:pt idx="8">
                  <c:v>2.5781757488805419</c:v>
                </c:pt>
                <c:pt idx="9">
                  <c:v>2.5823443890135502</c:v>
                </c:pt>
                <c:pt idx="10">
                  <c:v>2.5863101492765814</c:v>
                </c:pt>
              </c:numCache>
            </c:numRef>
          </c:val>
        </c:ser>
        <c:ser>
          <c:idx val="1"/>
          <c:order val="1"/>
          <c:tx>
            <c:strRef>
              <c:f>'R Households'!$A$42</c:f>
              <c:strCache>
                <c:ptCount val="1"/>
                <c:pt idx="0">
                  <c:v>LONG ISLAND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'R Households'!$B$38:$L$38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Households'!$B$42:$L$42</c:f>
              <c:numCache>
                <c:formatCode>#,##0.00</c:formatCode>
                <c:ptCount val="11"/>
                <c:pt idx="0">
                  <c:v>3.5845535457938555</c:v>
                </c:pt>
                <c:pt idx="1">
                  <c:v>3.1619082931652454</c:v>
                </c:pt>
                <c:pt idx="2">
                  <c:v>2.989371642139687</c:v>
                </c:pt>
                <c:pt idx="3">
                  <c:v>2.9494036125783527</c:v>
                </c:pt>
                <c:pt idx="4">
                  <c:v>2.9592709613522459</c:v>
                </c:pt>
                <c:pt idx="5">
                  <c:v>2.9516407685467194</c:v>
                </c:pt>
                <c:pt idx="6">
                  <c:v>2.950617332379629</c:v>
                </c:pt>
                <c:pt idx="7">
                  <c:v>2.9300005582273934</c:v>
                </c:pt>
                <c:pt idx="8">
                  <c:v>2.9014723814117485</c:v>
                </c:pt>
                <c:pt idx="9">
                  <c:v>2.9234216040468293</c:v>
                </c:pt>
                <c:pt idx="10">
                  <c:v>2.979940800507074</c:v>
                </c:pt>
              </c:numCache>
            </c:numRef>
          </c:val>
        </c:ser>
        <c:ser>
          <c:idx val="2"/>
          <c:order val="2"/>
          <c:tx>
            <c:strRef>
              <c:f>'R Households'!$A$43</c:f>
              <c:strCache>
                <c:ptCount val="1"/>
                <c:pt idx="0">
                  <c:v>MID HUDSON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'R Households'!$B$38:$L$38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Households'!$B$43:$L$43</c:f>
              <c:numCache>
                <c:formatCode>#,##0.00</c:formatCode>
                <c:ptCount val="11"/>
                <c:pt idx="0">
                  <c:v>3.1718721461187211</c:v>
                </c:pt>
                <c:pt idx="1">
                  <c:v>2.8422341239479727</c:v>
                </c:pt>
                <c:pt idx="2">
                  <c:v>2.7370647116875797</c:v>
                </c:pt>
                <c:pt idx="3">
                  <c:v>2.7172773716198364</c:v>
                </c:pt>
                <c:pt idx="4">
                  <c:v>2.7312448357707324</c:v>
                </c:pt>
                <c:pt idx="5">
                  <c:v>2.6906493500216273</c:v>
                </c:pt>
                <c:pt idx="6">
                  <c:v>2.6697470082125494</c:v>
                </c:pt>
                <c:pt idx="7">
                  <c:v>2.6574225577959623</c:v>
                </c:pt>
                <c:pt idx="8">
                  <c:v>2.6522174287532678</c:v>
                </c:pt>
                <c:pt idx="9">
                  <c:v>2.6913946698492914</c:v>
                </c:pt>
                <c:pt idx="10">
                  <c:v>2.7458354528889655</c:v>
                </c:pt>
              </c:numCache>
            </c:numRef>
          </c:val>
        </c:ser>
        <c:ser>
          <c:idx val="3"/>
          <c:order val="3"/>
          <c:tx>
            <c:strRef>
              <c:f>'R Households'!$A$44</c:f>
              <c:strCache>
                <c:ptCount val="1"/>
                <c:pt idx="0">
                  <c:v>NEW JERSEY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'R Households'!$B$38:$L$38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Households'!$B$44:$L$44</c:f>
              <c:numCache>
                <c:formatCode>#,##0.00</c:formatCode>
                <c:ptCount val="11"/>
                <c:pt idx="0">
                  <c:v>3.1525780039831823</c:v>
                </c:pt>
                <c:pt idx="1">
                  <c:v>2.8267085933277651</c:v>
                </c:pt>
                <c:pt idx="2">
                  <c:v>2.6974847042828007</c:v>
                </c:pt>
                <c:pt idx="3">
                  <c:v>2.6903833479902426</c:v>
                </c:pt>
                <c:pt idx="4">
                  <c:v>2.6947282591460513</c:v>
                </c:pt>
                <c:pt idx="5">
                  <c:v>2.6893290599312114</c:v>
                </c:pt>
                <c:pt idx="6">
                  <c:v>2.6900701697120102</c:v>
                </c:pt>
                <c:pt idx="7">
                  <c:v>2.6771586581820257</c:v>
                </c:pt>
                <c:pt idx="8">
                  <c:v>2.6509101779256738</c:v>
                </c:pt>
                <c:pt idx="9">
                  <c:v>2.6405155161334686</c:v>
                </c:pt>
                <c:pt idx="10">
                  <c:v>2.6376646981071605</c:v>
                </c:pt>
              </c:numCache>
            </c:numRef>
          </c:val>
        </c:ser>
        <c:ser>
          <c:idx val="4"/>
          <c:order val="4"/>
          <c:tx>
            <c:strRef>
              <c:f>'R Households'!$A$45</c:f>
              <c:strCache>
                <c:ptCount val="1"/>
                <c:pt idx="0">
                  <c:v>CONNECTICUT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'R Households'!$B$38:$L$38</c:f>
              <c:strCache>
                <c:ptCount val="11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</c:strCache>
            </c:strRef>
          </c:cat>
          <c:val>
            <c:numRef>
              <c:f>'R Households'!$B$45:$L$45</c:f>
              <c:numCache>
                <c:formatCode>0.00</c:formatCode>
                <c:ptCount val="11"/>
                <c:pt idx="0">
                  <c:v>3.1594703511801958</c:v>
                </c:pt>
                <c:pt idx="1">
                  <c:v>2.7755840737084569</c:v>
                </c:pt>
                <c:pt idx="2">
                  <c:v>2.6059754474190209</c:v>
                </c:pt>
                <c:pt idx="3">
                  <c:v>2.5749129504786499</c:v>
                </c:pt>
                <c:pt idx="4">
                  <c:v>2.5893529569123515</c:v>
                </c:pt>
                <c:pt idx="5">
                  <c:v>2.5568160866983471</c:v>
                </c:pt>
                <c:pt idx="6">
                  <c:v>2.5280166741261825</c:v>
                </c:pt>
                <c:pt idx="7">
                  <c:v>2.4966602744568607</c:v>
                </c:pt>
                <c:pt idx="8">
                  <c:v>2.4621164097667791</c:v>
                </c:pt>
                <c:pt idx="9">
                  <c:v>2.4441382089711161</c:v>
                </c:pt>
                <c:pt idx="10">
                  <c:v>2.4269477665543673</c:v>
                </c:pt>
              </c:numCache>
            </c:numRef>
          </c:val>
        </c:ser>
        <c:marker val="1"/>
        <c:axId val="55984128"/>
        <c:axId val="55986048"/>
      </c:lineChart>
      <c:catAx>
        <c:axId val="55984128"/>
        <c:scaling>
          <c:orientation val="minMax"/>
        </c:scaling>
        <c:axPos val="b"/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86048"/>
        <c:crosses val="autoZero"/>
        <c:auto val="1"/>
        <c:lblAlgn val="ctr"/>
        <c:lblOffset val="100"/>
        <c:tickLblSkip val="1"/>
        <c:tickMarkSkip val="1"/>
      </c:catAx>
      <c:valAx>
        <c:axId val="55986048"/>
        <c:scaling>
          <c:orientation val="minMax"/>
          <c:min val="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persons per household</a:t>
                </a:r>
              </a:p>
            </c:rich>
          </c:tx>
          <c:layout>
            <c:manualLayout>
              <c:xMode val="edge"/>
              <c:yMode val="edge"/>
              <c:x val="1.826486054426698E-2"/>
              <c:y val="0.24305637972133967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8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77717070799749"/>
          <c:y val="0.34375116560589464"/>
          <c:w val="0.17009151381848625"/>
          <c:h val="0.385417973558124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9525</xdr:rowOff>
    </xdr:from>
    <xdr:to>
      <xdr:col>11</xdr:col>
      <xdr:colOff>600075</xdr:colOff>
      <xdr:row>33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47</xdr:row>
      <xdr:rowOff>0</xdr:rowOff>
    </xdr:from>
    <xdr:to>
      <xdr:col>11</xdr:col>
      <xdr:colOff>600075</xdr:colOff>
      <xdr:row>65</xdr:row>
      <xdr:rowOff>19050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19050</xdr:rowOff>
    </xdr:from>
    <xdr:to>
      <xdr:col>12</xdr:col>
      <xdr:colOff>0</xdr:colOff>
      <xdr:row>33</xdr:row>
      <xdr:rowOff>9525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12</xdr:col>
      <xdr:colOff>0</xdr:colOff>
      <xdr:row>68</xdr:row>
      <xdr:rowOff>28575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9525</xdr:rowOff>
    </xdr:from>
    <xdr:to>
      <xdr:col>12</xdr:col>
      <xdr:colOff>19050</xdr:colOff>
      <xdr:row>32</xdr:row>
      <xdr:rowOff>152400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47</xdr:row>
      <xdr:rowOff>19050</xdr:rowOff>
    </xdr:from>
    <xdr:to>
      <xdr:col>12</xdr:col>
      <xdr:colOff>19050</xdr:colOff>
      <xdr:row>65</xdr:row>
      <xdr:rowOff>9525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9525</xdr:rowOff>
    </xdr:from>
    <xdr:to>
      <xdr:col>11</xdr:col>
      <xdr:colOff>600075</xdr:colOff>
      <xdr:row>33</xdr:row>
      <xdr:rowOff>9525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48</xdr:row>
      <xdr:rowOff>0</xdr:rowOff>
    </xdr:from>
    <xdr:to>
      <xdr:col>12</xdr:col>
      <xdr:colOff>28575</xdr:colOff>
      <xdr:row>64</xdr:row>
      <xdr:rowOff>152400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7"/>
  <sheetViews>
    <sheetView workbookViewId="0">
      <selection activeCell="R55" sqref="R55"/>
    </sheetView>
  </sheetViews>
  <sheetFormatPr defaultRowHeight="12.75"/>
  <cols>
    <col min="1" max="1" width="24.42578125" customWidth="1"/>
  </cols>
  <sheetData>
    <row r="1" spans="1:12" ht="1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5" spans="1:12">
      <c r="B5" s="2">
        <v>1970</v>
      </c>
      <c r="C5" s="2">
        <v>1980</v>
      </c>
      <c r="D5" s="2">
        <v>1990</v>
      </c>
      <c r="E5" s="2">
        <v>1995</v>
      </c>
      <c r="F5" s="2">
        <v>2000</v>
      </c>
      <c r="G5" s="2">
        <v>2005</v>
      </c>
      <c r="H5" s="2">
        <v>2010</v>
      </c>
      <c r="I5" s="2">
        <v>2015</v>
      </c>
      <c r="J5" s="2">
        <v>2020</v>
      </c>
      <c r="K5" s="2">
        <v>2025</v>
      </c>
      <c r="L5" s="2" t="s">
        <v>1</v>
      </c>
    </row>
    <row r="6" spans="1:12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8" spans="1:12">
      <c r="A8" s="1" t="s">
        <v>2</v>
      </c>
      <c r="B8" s="5">
        <v>7894.862000000001</v>
      </c>
      <c r="C8" s="5">
        <v>7071.6390000000001</v>
      </c>
      <c r="D8" s="5">
        <v>7322.5640000000003</v>
      </c>
      <c r="E8" s="5">
        <v>7665.4210000000003</v>
      </c>
      <c r="F8" s="5">
        <v>8008.2780000000002</v>
      </c>
      <c r="G8" s="5">
        <v>8209.3282656625124</v>
      </c>
      <c r="H8" s="5">
        <v>8411.7449468988816</v>
      </c>
      <c r="I8" s="5">
        <v>8674.0614367026774</v>
      </c>
      <c r="J8" s="5">
        <v>9013.5339030661216</v>
      </c>
      <c r="K8" s="5">
        <v>9352.5131326015708</v>
      </c>
      <c r="L8" s="5">
        <v>9492.3667818377089</v>
      </c>
    </row>
    <row r="9" spans="1:12">
      <c r="A9" s="1" t="s">
        <v>3</v>
      </c>
      <c r="B9" s="5">
        <v>2553.0309999999999</v>
      </c>
      <c r="C9" s="5">
        <v>2605.8130000000001</v>
      </c>
      <c r="D9" s="5">
        <v>2609.212</v>
      </c>
      <c r="E9" s="5">
        <v>2681.5625</v>
      </c>
      <c r="F9" s="5">
        <v>2753.913</v>
      </c>
      <c r="G9" s="5">
        <v>2837.2314565701263</v>
      </c>
      <c r="H9" s="5">
        <v>2923.1146831560718</v>
      </c>
      <c r="I9" s="5">
        <v>2999.6399855370933</v>
      </c>
      <c r="J9" s="5">
        <v>3070.2504124668039</v>
      </c>
      <c r="K9" s="5">
        <v>3160.6914286964115</v>
      </c>
      <c r="L9" s="5">
        <v>3219.843290705483</v>
      </c>
    </row>
    <row r="10" spans="1:12">
      <c r="A10" s="1" t="s">
        <v>4</v>
      </c>
      <c r="B10" s="5">
        <v>1818.6005814145294</v>
      </c>
      <c r="C10" s="5">
        <v>1931.2930000000001</v>
      </c>
      <c r="D10" s="5">
        <v>2025.972</v>
      </c>
      <c r="E10" s="5">
        <v>2102.5805</v>
      </c>
      <c r="F10" s="5">
        <v>2179.1889999999999</v>
      </c>
      <c r="G10" s="5">
        <v>2312.7511322887294</v>
      </c>
      <c r="H10" s="5">
        <v>2422.3556469744713</v>
      </c>
      <c r="I10" s="5">
        <v>2500.9340492295864</v>
      </c>
      <c r="J10" s="5">
        <v>2607.2251736421053</v>
      </c>
      <c r="K10" s="5">
        <v>2719.9221932044738</v>
      </c>
      <c r="L10" s="5">
        <v>2871.5897632831029</v>
      </c>
    </row>
    <row r="11" spans="1:12">
      <c r="A11" s="1" t="s">
        <v>5</v>
      </c>
      <c r="B11" s="5">
        <v>5799.7430000000013</v>
      </c>
      <c r="C11" s="5">
        <v>5856.9750000000004</v>
      </c>
      <c r="D11" s="5">
        <v>6079.4530000000004</v>
      </c>
      <c r="E11" s="5">
        <v>6370.6014999999998</v>
      </c>
      <c r="F11" s="5">
        <v>6661.75</v>
      </c>
      <c r="G11" s="5">
        <v>6927.0289716676807</v>
      </c>
      <c r="H11" s="5">
        <v>7095.904076793764</v>
      </c>
      <c r="I11" s="5">
        <v>7271.5220600685661</v>
      </c>
      <c r="J11" s="5">
        <v>7470.4555755021483</v>
      </c>
      <c r="K11" s="5">
        <v>7874.9401765388075</v>
      </c>
      <c r="L11" s="5">
        <v>8201.963005642403</v>
      </c>
    </row>
    <row r="12" spans="1:12">
      <c r="A12" s="1" t="s">
        <v>6</v>
      </c>
      <c r="B12" s="5">
        <v>1681.8530000000001</v>
      </c>
      <c r="C12" s="5">
        <v>1725.2370000000001</v>
      </c>
      <c r="D12" s="5">
        <v>1805.9560000000001</v>
      </c>
      <c r="E12" s="5">
        <v>1847.3620000000001</v>
      </c>
      <c r="F12" s="5">
        <v>1888.768</v>
      </c>
      <c r="G12" s="5">
        <v>1958.3663927477057</v>
      </c>
      <c r="H12" s="5">
        <v>2016.4776528101695</v>
      </c>
      <c r="I12" s="5">
        <v>2078.3476542512931</v>
      </c>
      <c r="J12" s="5">
        <v>2136.0485256938337</v>
      </c>
      <c r="K12" s="5">
        <v>2206.7690960759373</v>
      </c>
      <c r="L12" s="5">
        <v>2291.5722857816572</v>
      </c>
    </row>
    <row r="13" spans="1:1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1" t="s">
        <v>7</v>
      </c>
      <c r="B14" s="5">
        <v>19748.089581414533</v>
      </c>
      <c r="C14" s="5">
        <v>19190.957000000002</v>
      </c>
      <c r="D14" s="5">
        <v>19843.156999999999</v>
      </c>
      <c r="E14" s="5">
        <v>20667.5275</v>
      </c>
      <c r="F14" s="5">
        <v>21491.898000000001</v>
      </c>
      <c r="G14" s="5">
        <v>22244.706218936757</v>
      </c>
      <c r="H14" s="5">
        <v>22869.597006633358</v>
      </c>
      <c r="I14" s="5">
        <v>23524.505185789218</v>
      </c>
      <c r="J14" s="5">
        <v>24297.513590371014</v>
      </c>
      <c r="K14" s="5">
        <v>25314.836027117202</v>
      </c>
      <c r="L14" s="5">
        <v>26077.335127250361</v>
      </c>
    </row>
    <row r="38" spans="1:12">
      <c r="B38" s="2">
        <v>1970</v>
      </c>
      <c r="C38" s="2">
        <v>1980</v>
      </c>
      <c r="D38" s="2">
        <v>1990</v>
      </c>
      <c r="E38" s="2">
        <v>1995</v>
      </c>
      <c r="F38" s="2">
        <v>2000</v>
      </c>
      <c r="G38" s="2">
        <v>2005</v>
      </c>
      <c r="H38" s="2">
        <v>2010</v>
      </c>
      <c r="I38" s="2">
        <v>2015</v>
      </c>
      <c r="J38" s="2">
        <v>2020</v>
      </c>
      <c r="K38" s="2">
        <v>2025</v>
      </c>
      <c r="L38" s="2" t="s">
        <v>1</v>
      </c>
    </row>
    <row r="39" spans="1:12">
      <c r="A39" s="3" t="s">
        <v>14</v>
      </c>
    </row>
    <row r="41" spans="1:12">
      <c r="A41" s="1" t="s">
        <v>8</v>
      </c>
      <c r="B41" s="5">
        <v>15660.834198062699</v>
      </c>
      <c r="C41" s="5">
        <v>13816.246999999999</v>
      </c>
      <c r="D41" s="5">
        <v>12911.078</v>
      </c>
      <c r="E41" s="5">
        <v>12707.5015</v>
      </c>
      <c r="F41" s="5">
        <v>12503.925000000001</v>
      </c>
      <c r="G41" s="5">
        <v>12175.413101687318</v>
      </c>
      <c r="H41" s="5">
        <v>11659.306531294733</v>
      </c>
      <c r="I41" s="5">
        <v>11049.237235570658</v>
      </c>
      <c r="J41" s="5">
        <v>10411.309975298684</v>
      </c>
      <c r="K41" s="5">
        <v>9821.77645714969</v>
      </c>
      <c r="L41" s="5">
        <v>9111.8314611047117</v>
      </c>
    </row>
    <row r="42" spans="1:12">
      <c r="A42" s="1" t="s">
        <v>9</v>
      </c>
      <c r="B42" s="5">
        <v>2277.6008235619738</v>
      </c>
      <c r="C42" s="5">
        <v>2865.7469999999998</v>
      </c>
      <c r="D42" s="5">
        <v>3152.4210000000003</v>
      </c>
      <c r="E42" s="5">
        <v>3359.6930000000002</v>
      </c>
      <c r="F42" s="5">
        <v>3566.9650000000001</v>
      </c>
      <c r="G42" s="5">
        <v>3708.4016001114364</v>
      </c>
      <c r="H42" s="5">
        <v>3805.4947385695327</v>
      </c>
      <c r="I42" s="5">
        <v>3883.0013087644338</v>
      </c>
      <c r="J42" s="5">
        <v>3948.5051068024673</v>
      </c>
      <c r="K42" s="5">
        <v>4007.3331978071637</v>
      </c>
      <c r="L42" s="5">
        <v>3973.9269222961902</v>
      </c>
    </row>
    <row r="43" spans="1:12">
      <c r="A43" s="1" t="s">
        <v>10</v>
      </c>
      <c r="B43" s="5">
        <v>209.76832990216693</v>
      </c>
      <c r="C43" s="5">
        <v>406.21800000000002</v>
      </c>
      <c r="D43" s="5">
        <v>909.11599999999999</v>
      </c>
      <c r="E43" s="5">
        <v>1230.3875</v>
      </c>
      <c r="F43" s="5">
        <v>1551.6590000000001</v>
      </c>
      <c r="G43" s="5">
        <v>1942.7397103371313</v>
      </c>
      <c r="H43" s="5">
        <v>2395.914637445987</v>
      </c>
      <c r="I43" s="5">
        <v>2927.3529354303082</v>
      </c>
      <c r="J43" s="5">
        <v>3545.8660028069085</v>
      </c>
      <c r="K43" s="5">
        <v>4271.2189223589248</v>
      </c>
      <c r="L43" s="5">
        <v>5010.13425237926</v>
      </c>
    </row>
    <row r="44" spans="1:12">
      <c r="A44" s="1" t="s">
        <v>11</v>
      </c>
      <c r="B44" s="5">
        <v>1599.8862298876913</v>
      </c>
      <c r="C44" s="5">
        <v>2102.7449999999999</v>
      </c>
      <c r="D44" s="5">
        <v>2870.5419999999999</v>
      </c>
      <c r="E44" s="5">
        <v>3369.9455000000003</v>
      </c>
      <c r="F44" s="5">
        <v>3869.3490000000002</v>
      </c>
      <c r="G44" s="5">
        <v>4418.1518068008681</v>
      </c>
      <c r="H44" s="5">
        <v>5008.8810993231036</v>
      </c>
      <c r="I44" s="5">
        <v>5664.9137060238163</v>
      </c>
      <c r="J44" s="5">
        <v>6391.8325054629531</v>
      </c>
      <c r="K44" s="5">
        <v>7214.5074498014246</v>
      </c>
      <c r="L44" s="5">
        <v>7981.442491470194</v>
      </c>
    </row>
    <row r="46" spans="1:12">
      <c r="A46" s="1" t="s">
        <v>7</v>
      </c>
      <c r="B46" s="5">
        <v>19748.089581414533</v>
      </c>
      <c r="C46" s="5">
        <v>19190.957000000002</v>
      </c>
      <c r="D46" s="5">
        <v>19843.156999999999</v>
      </c>
      <c r="E46" s="5">
        <v>20667.5275</v>
      </c>
      <c r="F46" s="5">
        <v>21491.898000000001</v>
      </c>
      <c r="G46" s="5">
        <v>22244.706218936753</v>
      </c>
      <c r="H46" s="5">
        <v>22869.597006633358</v>
      </c>
      <c r="I46" s="5">
        <v>23524.505185789218</v>
      </c>
      <c r="J46" s="5">
        <v>24297.513590371014</v>
      </c>
      <c r="K46" s="5">
        <v>25314.836027117202</v>
      </c>
      <c r="L46" s="5">
        <v>26077.335127250361</v>
      </c>
    </row>
    <row r="67" spans="1:1">
      <c r="A67" s="7" t="s">
        <v>12</v>
      </c>
    </row>
  </sheetData>
  <mergeCells count="1">
    <mergeCell ref="A1:L1"/>
  </mergeCells>
  <phoneticPr fontId="0" type="noConversion"/>
  <pageMargins left="0.75" right="0.75" top="1" bottom="1" header="0.5" footer="0.5"/>
  <pageSetup scale="7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71"/>
  <sheetViews>
    <sheetView workbookViewId="0">
      <selection activeCell="C39" sqref="C39:C47"/>
    </sheetView>
  </sheetViews>
  <sheetFormatPr defaultRowHeight="12.75"/>
  <cols>
    <col min="1" max="1" width="26.28515625" customWidth="1"/>
  </cols>
  <sheetData>
    <row r="1" spans="1:12" ht="18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5" spans="1:12">
      <c r="B5" s="2">
        <v>1970</v>
      </c>
      <c r="C5" s="2">
        <v>1980</v>
      </c>
      <c r="D5" s="2">
        <v>1990</v>
      </c>
      <c r="E5" s="2">
        <v>1995</v>
      </c>
      <c r="F5" s="2">
        <v>2000</v>
      </c>
      <c r="G5" s="2">
        <v>2005</v>
      </c>
      <c r="H5" s="2">
        <v>2010</v>
      </c>
      <c r="I5" s="2">
        <v>2015</v>
      </c>
      <c r="J5" s="2">
        <v>2020</v>
      </c>
      <c r="K5" s="2">
        <v>2025</v>
      </c>
      <c r="L5" s="2" t="s">
        <v>1</v>
      </c>
    </row>
    <row r="6" spans="1:12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8" spans="1:12">
      <c r="A8" s="1" t="s">
        <v>2</v>
      </c>
      <c r="B8" s="5">
        <v>4083.7</v>
      </c>
      <c r="C8" s="5">
        <v>3626.6</v>
      </c>
      <c r="D8" s="5">
        <v>3966.0829999999996</v>
      </c>
      <c r="E8" s="5">
        <v>3795.7690000000002</v>
      </c>
      <c r="F8" s="5">
        <v>4277.3040000000001</v>
      </c>
      <c r="G8" s="5">
        <v>4177.08</v>
      </c>
      <c r="H8" s="5">
        <v>4460.3640000000005</v>
      </c>
      <c r="I8" s="5">
        <v>4650.6689999999999</v>
      </c>
      <c r="J8" s="5">
        <v>4849.5960000000005</v>
      </c>
      <c r="K8" s="5">
        <v>5032.4660000000003</v>
      </c>
      <c r="L8" s="5">
        <v>5243.1050000000005</v>
      </c>
    </row>
    <row r="9" spans="1:12">
      <c r="A9" s="1" t="s">
        <v>3</v>
      </c>
      <c r="B9" s="5">
        <v>868.9</v>
      </c>
      <c r="C9" s="5">
        <v>1099.3</v>
      </c>
      <c r="D9" s="5">
        <v>1329.8109999999999</v>
      </c>
      <c r="E9" s="5">
        <v>1316.2819999999999</v>
      </c>
      <c r="F9" s="5">
        <v>1457.5383333333334</v>
      </c>
      <c r="G9" s="5">
        <v>1488.7629999999999</v>
      </c>
      <c r="H9" s="5">
        <v>1565.7059999999997</v>
      </c>
      <c r="I9" s="5">
        <v>1640.5050000000001</v>
      </c>
      <c r="J9" s="5">
        <v>1705.8719999999998</v>
      </c>
      <c r="K9" s="5">
        <v>1757.5330000000001</v>
      </c>
      <c r="L9" s="5">
        <v>1812.1679999999999</v>
      </c>
    </row>
    <row r="10" spans="1:12">
      <c r="A10" s="1" t="s">
        <v>4</v>
      </c>
      <c r="B10" s="5">
        <v>696.8</v>
      </c>
      <c r="C10" s="5">
        <v>830.1</v>
      </c>
      <c r="D10" s="5">
        <v>1009.2160000000001</v>
      </c>
      <c r="E10" s="5">
        <v>976.86011299407755</v>
      </c>
      <c r="F10" s="5">
        <v>1079.6195942700631</v>
      </c>
      <c r="G10" s="5">
        <v>1123.7797765608173</v>
      </c>
      <c r="H10" s="5">
        <v>1170.9034826947582</v>
      </c>
      <c r="I10" s="5">
        <v>1222.6646861784184</v>
      </c>
      <c r="J10" s="5">
        <v>1279.716896979548</v>
      </c>
      <c r="K10" s="5">
        <v>1342.8590902459737</v>
      </c>
      <c r="L10" s="5">
        <v>1411.475583608657</v>
      </c>
    </row>
    <row r="11" spans="1:12">
      <c r="A11" s="1" t="s">
        <v>5</v>
      </c>
      <c r="B11" s="5">
        <v>2458.8000000000002</v>
      </c>
      <c r="C11" s="5">
        <v>2837.9</v>
      </c>
      <c r="D11" s="5">
        <v>3403.9279610893177</v>
      </c>
      <c r="E11" s="5">
        <v>3386.3270962685829</v>
      </c>
      <c r="F11" s="5">
        <v>3748.346534045927</v>
      </c>
      <c r="G11" s="5">
        <v>3882.0190000000002</v>
      </c>
      <c r="H11" s="5">
        <v>4079.5120000000006</v>
      </c>
      <c r="I11" s="5">
        <v>4278.9219999999996</v>
      </c>
      <c r="J11" s="5">
        <v>4514.097999999999</v>
      </c>
      <c r="K11" s="5">
        <v>4741.0679999999993</v>
      </c>
      <c r="L11" s="5">
        <v>4985.6869999999999</v>
      </c>
    </row>
    <row r="12" spans="1:12">
      <c r="A12" s="1" t="s">
        <v>6</v>
      </c>
      <c r="B12" s="5">
        <v>731.5</v>
      </c>
      <c r="C12" s="5">
        <v>874</v>
      </c>
      <c r="D12" s="5">
        <v>1027.991</v>
      </c>
      <c r="E12" s="5">
        <v>994.32099999999991</v>
      </c>
      <c r="F12" s="5">
        <v>1064.9205478101658</v>
      </c>
      <c r="G12" s="5">
        <v>1072.2138484543318</v>
      </c>
      <c r="H12" s="5">
        <v>1135.2762411730598</v>
      </c>
      <c r="I12" s="5">
        <v>1174.3740538923983</v>
      </c>
      <c r="J12" s="5">
        <v>1207.8083365375812</v>
      </c>
      <c r="K12" s="5">
        <v>1239.0271932619244</v>
      </c>
      <c r="L12" s="5">
        <v>1274.9532025695016</v>
      </c>
    </row>
    <row r="13" spans="1:1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1" t="s">
        <v>7</v>
      </c>
      <c r="B14" s="5">
        <v>8839.7000000000007</v>
      </c>
      <c r="C14" s="5">
        <v>9268</v>
      </c>
      <c r="D14" s="5">
        <v>10737.028961089318</v>
      </c>
      <c r="E14" s="5">
        <v>10469.559209262659</v>
      </c>
      <c r="F14" s="5">
        <v>11627.729009459488</v>
      </c>
      <c r="G14" s="5">
        <v>11743.855625015149</v>
      </c>
      <c r="H14" s="5">
        <v>12411.761723867818</v>
      </c>
      <c r="I14" s="5">
        <v>12967.134740070815</v>
      </c>
      <c r="J14" s="5">
        <v>13557.091233517129</v>
      </c>
      <c r="K14" s="5">
        <v>14112.953283507895</v>
      </c>
      <c r="L14" s="5">
        <v>14727.388786178159</v>
      </c>
    </row>
    <row r="36" spans="1:12">
      <c r="B36" s="2">
        <v>1970</v>
      </c>
      <c r="C36" s="2">
        <v>1980</v>
      </c>
      <c r="D36" s="2">
        <v>1990</v>
      </c>
      <c r="E36" s="2">
        <v>1995</v>
      </c>
      <c r="F36" s="2">
        <v>2000</v>
      </c>
      <c r="G36" s="2">
        <v>2005</v>
      </c>
      <c r="H36" s="2">
        <v>2010</v>
      </c>
      <c r="I36" s="2">
        <v>2015</v>
      </c>
      <c r="J36" s="2">
        <v>2020</v>
      </c>
      <c r="K36" s="2">
        <v>2025</v>
      </c>
      <c r="L36" s="2" t="s">
        <v>1</v>
      </c>
    </row>
    <row r="37" spans="1:12">
      <c r="A37" s="3" t="s">
        <v>80</v>
      </c>
    </row>
    <row r="38" spans="1:12">
      <c r="A38" s="3"/>
    </row>
    <row r="39" spans="1:12">
      <c r="A39" s="1" t="s">
        <v>73</v>
      </c>
      <c r="B39" s="56">
        <f>7900.2-1201.6</f>
        <v>6698.6</v>
      </c>
      <c r="C39" s="56">
        <f>8189.3-1345.7</f>
        <v>6843.6</v>
      </c>
      <c r="D39" s="5">
        <v>353.60946062188464</v>
      </c>
      <c r="E39" s="5">
        <v>283.97823100084679</v>
      </c>
      <c r="F39" s="5">
        <v>375.98299624929831</v>
      </c>
      <c r="G39" s="5">
        <v>388.88089970869453</v>
      </c>
      <c r="H39" s="5">
        <v>409.60934397944925</v>
      </c>
      <c r="I39" s="5">
        <v>426.54917250776236</v>
      </c>
      <c r="J39" s="5">
        <v>451.24678693269999</v>
      </c>
      <c r="K39" s="5">
        <v>479.75725996597748</v>
      </c>
      <c r="L39" s="5">
        <v>524.32044191626824</v>
      </c>
    </row>
    <row r="40" spans="1:12">
      <c r="A40" s="1" t="s">
        <v>69</v>
      </c>
      <c r="B40" s="56"/>
      <c r="C40" s="56"/>
      <c r="D40" s="5">
        <v>1109.5277691634942</v>
      </c>
      <c r="E40" s="5">
        <v>892.16540275979173</v>
      </c>
      <c r="F40" s="5">
        <v>828.15517374366345</v>
      </c>
      <c r="G40" s="5">
        <v>633.49136043517501</v>
      </c>
      <c r="H40" s="5">
        <v>575.47104356711043</v>
      </c>
      <c r="I40" s="5">
        <v>536.52950899769507</v>
      </c>
      <c r="J40" s="5">
        <v>504.81742170824202</v>
      </c>
      <c r="K40" s="5">
        <v>474.23006332300406</v>
      </c>
      <c r="L40" s="5">
        <v>445.77775099527861</v>
      </c>
    </row>
    <row r="41" spans="1:12">
      <c r="A41" s="1" t="s">
        <v>74</v>
      </c>
      <c r="B41" s="56"/>
      <c r="C41" s="56"/>
      <c r="D41" s="5">
        <v>1888.7867946312372</v>
      </c>
      <c r="E41" s="5">
        <v>1783.9116080417016</v>
      </c>
      <c r="F41" s="5">
        <v>1906.9404595055225</v>
      </c>
      <c r="G41" s="5">
        <v>1867.8315349713712</v>
      </c>
      <c r="H41" s="5">
        <v>1948.3379553155878</v>
      </c>
      <c r="I41" s="5">
        <v>2039.8211936519797</v>
      </c>
      <c r="J41" s="5">
        <v>2120.5656016990479</v>
      </c>
      <c r="K41" s="5">
        <v>2183.9018611583633</v>
      </c>
      <c r="L41" s="5">
        <v>2260.464528980368</v>
      </c>
    </row>
    <row r="42" spans="1:12">
      <c r="A42" s="1" t="s">
        <v>70</v>
      </c>
      <c r="B42" s="56"/>
      <c r="C42" s="56"/>
      <c r="D42" s="5">
        <v>360.88707394208899</v>
      </c>
      <c r="E42" s="5">
        <v>337.80910319952045</v>
      </c>
      <c r="F42" s="5">
        <v>389.43795936127322</v>
      </c>
      <c r="G42" s="5">
        <v>345.84055019577193</v>
      </c>
      <c r="H42" s="5">
        <v>358.77109561218481</v>
      </c>
      <c r="I42" s="5">
        <v>369.47429204257662</v>
      </c>
      <c r="J42" s="5">
        <v>384.32736685772647</v>
      </c>
      <c r="K42" s="5">
        <v>396.84759299806035</v>
      </c>
      <c r="L42" s="5">
        <v>398.21819871294366</v>
      </c>
    </row>
    <row r="43" spans="1:12">
      <c r="A43" s="1" t="s">
        <v>75</v>
      </c>
      <c r="B43" s="56"/>
      <c r="C43" s="56"/>
      <c r="D43" s="5">
        <v>918.90251778549782</v>
      </c>
      <c r="E43" s="5">
        <v>844.58493677730814</v>
      </c>
      <c r="F43" s="5">
        <v>914.3880737987912</v>
      </c>
      <c r="G43" s="5">
        <v>870.28351918532269</v>
      </c>
      <c r="H43" s="5">
        <v>914.08972101810764</v>
      </c>
      <c r="I43" s="5">
        <v>926.23851300509864</v>
      </c>
      <c r="J43" s="5">
        <v>921.99103918741889</v>
      </c>
      <c r="K43" s="5">
        <v>907.59163019218613</v>
      </c>
      <c r="L43" s="5">
        <v>893.38962936798134</v>
      </c>
    </row>
    <row r="44" spans="1:12">
      <c r="A44" s="1" t="s">
        <v>76</v>
      </c>
      <c r="B44" s="56"/>
      <c r="C44" s="56"/>
      <c r="D44" s="5">
        <v>1136.0892954093049</v>
      </c>
      <c r="E44" s="5">
        <v>1151.7454504847599</v>
      </c>
      <c r="F44" s="5">
        <v>1463.0681189735119</v>
      </c>
      <c r="G44" s="5">
        <v>1471.3589276853004</v>
      </c>
      <c r="H44" s="5">
        <v>1730.2206485757417</v>
      </c>
      <c r="I44" s="5">
        <v>1910.6415922565393</v>
      </c>
      <c r="J44" s="5">
        <v>2074.5224034131566</v>
      </c>
      <c r="K44" s="5">
        <v>2269.7881959603942</v>
      </c>
      <c r="L44" s="5">
        <v>2502.8892571562419</v>
      </c>
    </row>
    <row r="45" spans="1:12">
      <c r="A45" s="1" t="s">
        <v>77</v>
      </c>
      <c r="B45" s="56"/>
      <c r="C45" s="56"/>
      <c r="D45" s="5">
        <v>1148.4701810304073</v>
      </c>
      <c r="E45" s="5">
        <v>1323.406563991538</v>
      </c>
      <c r="F45" s="5">
        <v>1504.2764950017261</v>
      </c>
      <c r="G45" s="5">
        <v>1650.7431181848083</v>
      </c>
      <c r="H45" s="5">
        <v>1796.8940599270277</v>
      </c>
      <c r="I45" s="5">
        <v>1915.8456030323214</v>
      </c>
      <c r="J45" s="5">
        <v>2030.4437831226455</v>
      </c>
      <c r="K45" s="5">
        <v>2128.1685164216656</v>
      </c>
      <c r="L45" s="5">
        <v>2209.4471194092152</v>
      </c>
    </row>
    <row r="46" spans="1:12">
      <c r="A46" s="1" t="s">
        <v>78</v>
      </c>
      <c r="B46" s="56"/>
      <c r="C46" s="56"/>
      <c r="D46" s="5">
        <v>587.8999129909314</v>
      </c>
      <c r="E46" s="5">
        <v>578.52390815913873</v>
      </c>
      <c r="F46" s="5">
        <v>663.54024585329512</v>
      </c>
      <c r="G46" s="5">
        <v>703.08633043103418</v>
      </c>
      <c r="H46" s="5">
        <v>770.39640985394044</v>
      </c>
      <c r="I46" s="5">
        <v>823.03862917573133</v>
      </c>
      <c r="J46" s="5">
        <v>860.09110790749241</v>
      </c>
      <c r="K46" s="5">
        <v>885.52895301181707</v>
      </c>
      <c r="L46" s="5">
        <v>925.63661689424669</v>
      </c>
    </row>
    <row r="47" spans="1:12">
      <c r="A47" s="1" t="s">
        <v>71</v>
      </c>
      <c r="B47" s="56"/>
      <c r="C47" s="56"/>
      <c r="D47" s="5">
        <v>319.15051560280176</v>
      </c>
      <c r="E47" s="5">
        <v>324.92956238956106</v>
      </c>
      <c r="F47" s="5">
        <v>380.94208570312975</v>
      </c>
      <c r="G47" s="5">
        <v>400.51360905966499</v>
      </c>
      <c r="H47" s="5">
        <v>431.62076116722051</v>
      </c>
      <c r="I47" s="5">
        <v>475.48223876490681</v>
      </c>
      <c r="J47" s="5">
        <v>512.15794684853336</v>
      </c>
      <c r="K47" s="5">
        <v>552.4067735917049</v>
      </c>
      <c r="L47" s="5">
        <v>608.2704298258966</v>
      </c>
    </row>
    <row r="48" spans="1:12">
      <c r="A48" s="1" t="s">
        <v>72</v>
      </c>
      <c r="B48">
        <v>1201.5999999999999</v>
      </c>
      <c r="C48">
        <v>1345.7</v>
      </c>
      <c r="D48" s="5">
        <v>1496.9685884238511</v>
      </c>
      <c r="E48" s="5">
        <v>1432.9510890983688</v>
      </c>
      <c r="F48" s="5">
        <v>1481.2931578789494</v>
      </c>
      <c r="G48" s="5">
        <v>1527.4457751580055</v>
      </c>
      <c r="H48" s="5">
        <v>1551.506684851448</v>
      </c>
      <c r="I48" s="5">
        <v>1542.5349966362055</v>
      </c>
      <c r="J48" s="5">
        <v>1592.4547758401668</v>
      </c>
      <c r="K48" s="5">
        <v>1611.8784368847255</v>
      </c>
      <c r="L48" s="5">
        <v>1611.4978129197184</v>
      </c>
    </row>
    <row r="49" spans="1:12">
      <c r="A49" s="1" t="s">
        <v>79</v>
      </c>
      <c r="B49">
        <v>939.5</v>
      </c>
      <c r="C49">
        <v>1078.7</v>
      </c>
      <c r="D49" s="5">
        <v>1416.75</v>
      </c>
      <c r="E49" s="5">
        <v>1515.64</v>
      </c>
      <c r="F49" s="5">
        <v>1719.66</v>
      </c>
      <c r="G49" s="5">
        <v>1884.38</v>
      </c>
      <c r="H49" s="5">
        <v>1924.8440000000001</v>
      </c>
      <c r="I49" s="5">
        <v>2000.979</v>
      </c>
      <c r="J49" s="5">
        <v>2104.4729999999995</v>
      </c>
      <c r="K49" s="5">
        <v>2222.8539999999998</v>
      </c>
      <c r="L49" s="5">
        <v>2347.4769999999999</v>
      </c>
    </row>
    <row r="51" spans="1:12">
      <c r="E51" s="5"/>
    </row>
    <row r="69" spans="1:12">
      <c r="A69" s="29" t="s">
        <v>81</v>
      </c>
      <c r="D69" s="5"/>
      <c r="E69" s="5"/>
      <c r="F69" s="5"/>
      <c r="G69" s="5"/>
      <c r="H69" s="5"/>
      <c r="I69" s="5"/>
      <c r="J69" s="5"/>
      <c r="K69" s="5"/>
      <c r="L69" s="5"/>
    </row>
    <row r="71" spans="1:12">
      <c r="A71" s="7" t="s">
        <v>12</v>
      </c>
    </row>
  </sheetData>
  <mergeCells count="3">
    <mergeCell ref="A1:L1"/>
    <mergeCell ref="B39:B47"/>
    <mergeCell ref="C39:C47"/>
  </mergeCells>
  <phoneticPr fontId="0" type="noConversion"/>
  <pageMargins left="0.75" right="0.75" top="1" bottom="1" header="0.5" footer="0.5"/>
  <pageSetup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67"/>
  <sheetViews>
    <sheetView topLeftCell="A28" workbookViewId="0">
      <selection activeCell="B8" sqref="B8"/>
    </sheetView>
  </sheetViews>
  <sheetFormatPr defaultRowHeight="12.75"/>
  <cols>
    <col min="1" max="1" width="24.42578125" customWidth="1"/>
  </cols>
  <sheetData>
    <row r="1" spans="1:12" ht="18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5" spans="1:12">
      <c r="B5" s="2">
        <v>1970</v>
      </c>
      <c r="C5" s="2">
        <v>1980</v>
      </c>
      <c r="D5" s="2">
        <v>1990</v>
      </c>
      <c r="E5" s="2">
        <v>1995</v>
      </c>
      <c r="F5" s="2">
        <v>2000</v>
      </c>
      <c r="G5" s="2">
        <v>2005</v>
      </c>
      <c r="H5" s="2">
        <v>2010</v>
      </c>
      <c r="I5" s="2">
        <v>2015</v>
      </c>
      <c r="J5" s="2">
        <v>2020</v>
      </c>
      <c r="K5" s="2">
        <v>2025</v>
      </c>
      <c r="L5" s="2" t="s">
        <v>1</v>
      </c>
    </row>
    <row r="6" spans="1:12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8" spans="1:12">
      <c r="A8" s="1" t="s">
        <v>2</v>
      </c>
      <c r="B8" s="15">
        <v>3330.8029999999999</v>
      </c>
      <c r="C8" s="15">
        <v>3161.3209999999999</v>
      </c>
      <c r="D8" s="5">
        <v>3579.7629999999999</v>
      </c>
      <c r="E8" s="5">
        <v>3545.2153326256143</v>
      </c>
      <c r="F8" s="5">
        <v>3706.3980000000001</v>
      </c>
      <c r="G8" s="5">
        <v>3607.3133157742182</v>
      </c>
      <c r="H8" s="5">
        <v>3843.5289338542234</v>
      </c>
      <c r="I8" s="5">
        <v>3965.5888888096119</v>
      </c>
      <c r="J8" s="5">
        <v>4124.8601601161436</v>
      </c>
      <c r="K8" s="5">
        <v>4276.6237482209035</v>
      </c>
      <c r="L8" s="5">
        <v>4440.88500586585</v>
      </c>
    </row>
    <row r="9" spans="1:12">
      <c r="A9" s="1" t="s">
        <v>3</v>
      </c>
      <c r="B9" s="15">
        <v>988.68600000000004</v>
      </c>
      <c r="C9" s="15">
        <v>1228.5820000000001</v>
      </c>
      <c r="D9" s="5">
        <v>1388.7819999999999</v>
      </c>
      <c r="E9" s="5">
        <v>1411.4710897638445</v>
      </c>
      <c r="F9" s="5">
        <v>1406.952</v>
      </c>
      <c r="G9" s="5">
        <v>1502.8073709875234</v>
      </c>
      <c r="H9" s="5">
        <v>1577.1882975114004</v>
      </c>
      <c r="I9" s="5">
        <v>1639.0676362396716</v>
      </c>
      <c r="J9" s="5">
        <v>1683.1481881605741</v>
      </c>
      <c r="K9" s="5">
        <v>1715.9849251867856</v>
      </c>
      <c r="L9" s="5">
        <v>1758.3459169067628</v>
      </c>
    </row>
    <row r="10" spans="1:12">
      <c r="A10" s="1" t="s">
        <v>4</v>
      </c>
      <c r="B10" s="15">
        <v>734.19899999999996</v>
      </c>
      <c r="C10" s="15">
        <v>918.16700000000003</v>
      </c>
      <c r="D10" s="5">
        <v>1055.4252641999999</v>
      </c>
      <c r="E10" s="5">
        <v>1044.3439022749014</v>
      </c>
      <c r="F10" s="5">
        <v>1031.8499999999999</v>
      </c>
      <c r="G10" s="5">
        <v>1175.6959538359622</v>
      </c>
      <c r="H10" s="5">
        <v>1232.9323354313171</v>
      </c>
      <c r="I10" s="5">
        <v>1284.8481516412623</v>
      </c>
      <c r="J10" s="5">
        <v>1338.9222571235089</v>
      </c>
      <c r="K10" s="5">
        <v>1410.2452442380957</v>
      </c>
      <c r="L10" s="5">
        <v>1477.9221811756131</v>
      </c>
    </row>
    <row r="11" spans="1:12">
      <c r="A11" s="1" t="s">
        <v>5</v>
      </c>
      <c r="B11" s="15">
        <v>2448.125</v>
      </c>
      <c r="C11" s="15">
        <v>2842.1779999999999</v>
      </c>
      <c r="D11" s="5">
        <v>3264.1959999999999</v>
      </c>
      <c r="E11" s="5">
        <v>3259.0335046953642</v>
      </c>
      <c r="F11" s="5">
        <v>3382.6280000000002</v>
      </c>
      <c r="G11" s="5">
        <v>3804.5505586594159</v>
      </c>
      <c r="H11" s="5">
        <v>3876.965206609575</v>
      </c>
      <c r="I11" s="5">
        <v>3947.2641988891019</v>
      </c>
      <c r="J11" s="5">
        <v>4161.8188582530811</v>
      </c>
      <c r="K11" s="5">
        <v>4355.8693479750309</v>
      </c>
      <c r="L11" s="5">
        <v>4601.9077479238977</v>
      </c>
    </row>
    <row r="12" spans="1:12">
      <c r="A12" s="1" t="s">
        <v>6</v>
      </c>
      <c r="B12" s="15">
        <v>723.94500000000005</v>
      </c>
      <c r="C12" s="15">
        <v>859.75599999999997</v>
      </c>
      <c r="D12" s="5">
        <v>985.81299999999999</v>
      </c>
      <c r="E12" s="5">
        <v>994.29360043100712</v>
      </c>
      <c r="F12" s="5">
        <v>987.19299999999998</v>
      </c>
      <c r="G12" s="5">
        <v>1041.7902551380282</v>
      </c>
      <c r="H12" s="5">
        <v>1077.4678528819238</v>
      </c>
      <c r="I12" s="5">
        <v>1106.0306914277767</v>
      </c>
      <c r="J12" s="5">
        <v>1137.2765940026404</v>
      </c>
      <c r="K12" s="5">
        <v>1164.9875417697074</v>
      </c>
      <c r="L12" s="5">
        <v>1197.298989036198</v>
      </c>
    </row>
    <row r="13" spans="1:1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1" t="s">
        <v>7</v>
      </c>
      <c r="B14" s="15">
        <v>8225.7579999999998</v>
      </c>
      <c r="C14" s="15">
        <v>9010.0040000000008</v>
      </c>
      <c r="D14" s="5">
        <v>10273.979264200001</v>
      </c>
      <c r="E14" s="5">
        <v>10254.357429790733</v>
      </c>
      <c r="F14" s="5">
        <v>10515.021000000001</v>
      </c>
      <c r="G14" s="5">
        <v>11132.157454395148</v>
      </c>
      <c r="H14" s="5">
        <v>11608.08262628844</v>
      </c>
      <c r="I14" s="5">
        <v>11942.799567007425</v>
      </c>
      <c r="J14" s="5">
        <v>12446.026057655949</v>
      </c>
      <c r="K14" s="5">
        <v>12923.710807390522</v>
      </c>
      <c r="L14" s="5">
        <v>13476.359840908322</v>
      </c>
    </row>
    <row r="38" spans="1:12">
      <c r="B38" s="2">
        <v>1970</v>
      </c>
      <c r="C38" s="2">
        <v>1980</v>
      </c>
      <c r="D38" s="2">
        <v>1990</v>
      </c>
      <c r="E38" s="2">
        <v>1995</v>
      </c>
      <c r="F38" s="2">
        <v>2000</v>
      </c>
      <c r="G38" s="2">
        <v>2005</v>
      </c>
      <c r="H38" s="2">
        <v>2010</v>
      </c>
      <c r="I38" s="2">
        <v>2015</v>
      </c>
      <c r="J38" s="2">
        <v>2020</v>
      </c>
      <c r="K38" s="2">
        <v>2025</v>
      </c>
      <c r="L38" s="2" t="s">
        <v>1</v>
      </c>
    </row>
    <row r="39" spans="1:12">
      <c r="A39" s="3" t="s">
        <v>14</v>
      </c>
    </row>
    <row r="41" spans="1:12">
      <c r="A41" s="1" t="s">
        <v>8</v>
      </c>
      <c r="B41" s="5">
        <v>6762.9067844955598</v>
      </c>
      <c r="C41" s="5">
        <v>6732.1836455417897</v>
      </c>
      <c r="D41" s="5">
        <v>6949.2207232000001</v>
      </c>
      <c r="E41" s="5">
        <v>6845.7207038890992</v>
      </c>
      <c r="F41" s="5">
        <v>6453.2626533974571</v>
      </c>
      <c r="G41" s="5">
        <v>6476.244029441772</v>
      </c>
      <c r="H41" s="5">
        <v>6283.1221264915484</v>
      </c>
      <c r="I41" s="5">
        <v>5958.223426088518</v>
      </c>
      <c r="J41" s="5">
        <v>5616.5429356522291</v>
      </c>
      <c r="K41" s="5">
        <v>5184.9417454831173</v>
      </c>
      <c r="L41" s="5">
        <v>4568.3075549478617</v>
      </c>
    </row>
    <row r="42" spans="1:12">
      <c r="A42" s="1" t="s">
        <v>9</v>
      </c>
      <c r="B42" s="5">
        <v>889.47721804668925</v>
      </c>
      <c r="C42" s="5">
        <v>1244.821361143081</v>
      </c>
      <c r="D42" s="5">
        <v>1530.8156946000001</v>
      </c>
      <c r="E42" s="5">
        <v>1557.6054880337563</v>
      </c>
      <c r="F42" s="5">
        <v>1609.0160741457532</v>
      </c>
      <c r="G42" s="5">
        <v>1680.8285510082467</v>
      </c>
      <c r="H42" s="5">
        <v>1779.40488623276</v>
      </c>
      <c r="I42" s="5">
        <v>1833.4691148200054</v>
      </c>
      <c r="J42" s="5">
        <v>1885.9013336422734</v>
      </c>
      <c r="K42" s="5">
        <v>1895.2368031012968</v>
      </c>
      <c r="L42" s="5">
        <v>1921.4758959765793</v>
      </c>
    </row>
    <row r="43" spans="1:12">
      <c r="A43" s="1" t="s">
        <v>10</v>
      </c>
      <c r="B43" s="5">
        <v>94.332026118928184</v>
      </c>
      <c r="C43" s="5">
        <v>211.12407111714836</v>
      </c>
      <c r="D43" s="5">
        <v>500.64304659999999</v>
      </c>
      <c r="E43" s="5">
        <v>499.64067305976567</v>
      </c>
      <c r="F43" s="5">
        <v>785.83506864246579</v>
      </c>
      <c r="G43" s="5">
        <v>976.42486005305614</v>
      </c>
      <c r="H43" s="5">
        <v>1213.3305349892073</v>
      </c>
      <c r="I43" s="5">
        <v>1467.8086204006167</v>
      </c>
      <c r="J43" s="5">
        <v>1803.5474143279323</v>
      </c>
      <c r="K43" s="5">
        <v>2203.0511880075633</v>
      </c>
      <c r="L43" s="5">
        <v>2723.9888756307223</v>
      </c>
    </row>
    <row r="44" spans="1:12">
      <c r="A44" s="1" t="s">
        <v>11</v>
      </c>
      <c r="B44" s="5">
        <v>479.0419713388236</v>
      </c>
      <c r="C44" s="5">
        <v>821.87492219798276</v>
      </c>
      <c r="D44" s="5">
        <v>1293.2997998000001</v>
      </c>
      <c r="E44" s="5">
        <v>1351.3905648081106</v>
      </c>
      <c r="F44" s="5">
        <v>1666.9072038143247</v>
      </c>
      <c r="G44" s="5">
        <v>1998.6600138920726</v>
      </c>
      <c r="H44" s="5">
        <v>2332.2250785749243</v>
      </c>
      <c r="I44" s="5">
        <v>2683.2984056982846</v>
      </c>
      <c r="J44" s="5">
        <v>3140.0343740335134</v>
      </c>
      <c r="K44" s="5">
        <v>3640.4810707985448</v>
      </c>
      <c r="L44" s="5">
        <v>4262.5875143531575</v>
      </c>
    </row>
    <row r="46" spans="1:12">
      <c r="A46" s="1" t="s">
        <v>7</v>
      </c>
      <c r="B46" s="5">
        <v>8225.7579999999998</v>
      </c>
      <c r="C46" s="5">
        <v>9010.0040000000026</v>
      </c>
      <c r="D46" s="5">
        <v>10273.979264199999</v>
      </c>
      <c r="E46" s="5">
        <v>10254.357429790733</v>
      </c>
      <c r="F46" s="5">
        <v>10515.021000000001</v>
      </c>
      <c r="G46" s="5">
        <v>11132.157454395148</v>
      </c>
      <c r="H46" s="5">
        <v>11608.08262628844</v>
      </c>
      <c r="I46" s="5">
        <v>11942.799567007425</v>
      </c>
      <c r="J46" s="5">
        <v>12446.026057655949</v>
      </c>
      <c r="K46" s="5">
        <v>12923.710807390522</v>
      </c>
      <c r="L46" s="5">
        <v>13476.359840908321</v>
      </c>
    </row>
    <row r="67" spans="1:1">
      <c r="A67" s="7" t="s">
        <v>12</v>
      </c>
    </row>
  </sheetData>
  <mergeCells count="1">
    <mergeCell ref="A1:L1"/>
  </mergeCells>
  <phoneticPr fontId="0" type="noConversion"/>
  <pageMargins left="0.75" right="0.75" top="1" bottom="1" header="0.5" footer="0.5"/>
  <pageSetup scale="7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67"/>
  <sheetViews>
    <sheetView workbookViewId="0">
      <selection activeCell="J68" sqref="J68"/>
    </sheetView>
  </sheetViews>
  <sheetFormatPr defaultRowHeight="12.75"/>
  <cols>
    <col min="1" max="1" width="24.42578125" customWidth="1"/>
  </cols>
  <sheetData>
    <row r="1" spans="1:12" ht="18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5" spans="1:12">
      <c r="B5" s="2">
        <v>1970</v>
      </c>
      <c r="C5" s="2">
        <v>1980</v>
      </c>
      <c r="D5" s="2">
        <v>1990</v>
      </c>
      <c r="E5" s="2">
        <v>1995</v>
      </c>
      <c r="F5" s="2">
        <v>2000</v>
      </c>
      <c r="G5" s="2">
        <v>2005</v>
      </c>
      <c r="H5" s="2">
        <v>2010</v>
      </c>
      <c r="I5" s="2">
        <v>2015</v>
      </c>
      <c r="J5" s="2">
        <v>2020</v>
      </c>
      <c r="K5" s="2">
        <v>2025</v>
      </c>
      <c r="L5" s="2" t="s">
        <v>1</v>
      </c>
    </row>
    <row r="6" spans="1:12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8" spans="1:12">
      <c r="A8" s="1" t="s">
        <v>2</v>
      </c>
      <c r="B8" s="15">
        <v>2836.9</v>
      </c>
      <c r="C8" s="15">
        <v>2788.5</v>
      </c>
      <c r="D8" s="15">
        <v>2819.4</v>
      </c>
      <c r="E8" s="5">
        <v>2901.8148462142785</v>
      </c>
      <c r="F8" s="5">
        <v>3021.5874188442313</v>
      </c>
      <c r="G8" s="5">
        <v>3089.2925383587713</v>
      </c>
      <c r="H8" s="5">
        <v>3163.1671752686916</v>
      </c>
      <c r="I8" s="5">
        <v>3263.0648869283864</v>
      </c>
      <c r="J8" s="5">
        <v>3420.0420434357366</v>
      </c>
      <c r="K8" s="5">
        <v>3543.3059654609915</v>
      </c>
      <c r="L8" s="5">
        <v>3591.4676679105769</v>
      </c>
    </row>
    <row r="9" spans="1:12">
      <c r="A9" s="1" t="s">
        <v>3</v>
      </c>
      <c r="B9" s="15">
        <v>696.6</v>
      </c>
      <c r="C9" s="12">
        <v>809.1</v>
      </c>
      <c r="D9" s="12">
        <v>856.2</v>
      </c>
      <c r="E9" s="5">
        <v>882.91875288794836</v>
      </c>
      <c r="F9" s="5">
        <v>916.68568032066037</v>
      </c>
      <c r="G9" s="5">
        <v>942.92419124719129</v>
      </c>
      <c r="H9" s="5">
        <v>970.84893872696637</v>
      </c>
      <c r="I9" s="5">
        <v>1002.4561923224803</v>
      </c>
      <c r="J9" s="5">
        <v>1035.7512868516419</v>
      </c>
      <c r="K9" s="5">
        <v>1057.450760049888</v>
      </c>
      <c r="L9" s="5">
        <v>1055.547939016853</v>
      </c>
    </row>
    <row r="10" spans="1:12">
      <c r="A10" s="1" t="s">
        <v>4</v>
      </c>
      <c r="B10" s="15">
        <v>547.5</v>
      </c>
      <c r="C10" s="12">
        <v>653.5</v>
      </c>
      <c r="D10" s="12">
        <v>709.3</v>
      </c>
      <c r="E10" s="5">
        <v>736.8340311288074</v>
      </c>
      <c r="F10" s="5">
        <v>772.00394396677314</v>
      </c>
      <c r="G10" s="5">
        <v>826.25949405026859</v>
      </c>
      <c r="H10" s="5">
        <v>870.82239532834421</v>
      </c>
      <c r="I10" s="5">
        <v>902.13778421273196</v>
      </c>
      <c r="J10" s="5">
        <v>941.51982584720236</v>
      </c>
      <c r="K10" s="5">
        <v>966.62974276948023</v>
      </c>
      <c r="L10" s="5">
        <v>998.47053773144103</v>
      </c>
    </row>
    <row r="11" spans="1:12">
      <c r="A11" s="1" t="s">
        <v>5</v>
      </c>
      <c r="B11" s="15">
        <v>1807.6</v>
      </c>
      <c r="C11" s="12">
        <v>2035.3</v>
      </c>
      <c r="D11" s="12">
        <v>2206.5</v>
      </c>
      <c r="E11" s="5">
        <v>2310.6691468500799</v>
      </c>
      <c r="F11" s="5">
        <v>2423.2022682488564</v>
      </c>
      <c r="G11" s="5">
        <v>2520.5468327060839</v>
      </c>
      <c r="H11" s="5">
        <v>2580.5871175050052</v>
      </c>
      <c r="I11" s="5">
        <v>2657.0820392144606</v>
      </c>
      <c r="J11" s="5">
        <v>2757.3592895137872</v>
      </c>
      <c r="K11" s="5">
        <v>2918.508374500323</v>
      </c>
      <c r="L11" s="5">
        <v>3043.4011813889529</v>
      </c>
    </row>
    <row r="12" spans="1:12">
      <c r="A12" s="1" t="s">
        <v>6</v>
      </c>
      <c r="B12" s="15">
        <v>521.1</v>
      </c>
      <c r="C12" s="12">
        <v>607.79999999999995</v>
      </c>
      <c r="D12" s="12">
        <v>676.1</v>
      </c>
      <c r="E12" s="5">
        <v>693.55418705269415</v>
      </c>
      <c r="F12" s="5">
        <v>714.82222899486226</v>
      </c>
      <c r="G12" s="5">
        <v>745.88946475327361</v>
      </c>
      <c r="H12" s="5">
        <v>776.15559159954648</v>
      </c>
      <c r="I12" s="5">
        <v>809.89320094291679</v>
      </c>
      <c r="J12" s="5">
        <v>844.0559346390562</v>
      </c>
      <c r="K12" s="5">
        <v>877.90882282237578</v>
      </c>
      <c r="L12" s="5">
        <v>917.06745639744088</v>
      </c>
    </row>
    <row r="13" spans="1:1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1" t="s">
        <v>7</v>
      </c>
      <c r="B14" s="15">
        <v>6409.7</v>
      </c>
      <c r="C14" s="12">
        <v>6894.3</v>
      </c>
      <c r="D14" s="12">
        <v>7267.5</v>
      </c>
      <c r="E14" s="5">
        <f t="shared" ref="E14:L14" si="0">SUM(E8:E12)</f>
        <v>7525.7909641338083</v>
      </c>
      <c r="F14" s="5">
        <f t="shared" si="0"/>
        <v>7848.3015403753834</v>
      </c>
      <c r="G14" s="5">
        <f t="shared" si="0"/>
        <v>8124.9125211155888</v>
      </c>
      <c r="H14" s="5">
        <f t="shared" si="0"/>
        <v>8361.5812184285533</v>
      </c>
      <c r="I14" s="5">
        <f t="shared" si="0"/>
        <v>8634.634103620976</v>
      </c>
      <c r="J14" s="5">
        <f t="shared" si="0"/>
        <v>8998.7283802874244</v>
      </c>
      <c r="K14" s="5">
        <f t="shared" si="0"/>
        <v>9363.8036656030581</v>
      </c>
      <c r="L14" s="5">
        <f t="shared" si="0"/>
        <v>9605.9547824452657</v>
      </c>
    </row>
    <row r="38" spans="1:12">
      <c r="B38" s="2">
        <v>1970</v>
      </c>
      <c r="C38" s="2">
        <v>1980</v>
      </c>
      <c r="D38" s="2">
        <v>1990</v>
      </c>
      <c r="E38" s="2">
        <v>1995</v>
      </c>
      <c r="F38" s="2">
        <v>2000</v>
      </c>
      <c r="G38" s="2">
        <v>2005</v>
      </c>
      <c r="H38" s="2">
        <v>2010</v>
      </c>
      <c r="I38" s="2">
        <v>2015</v>
      </c>
      <c r="J38" s="2">
        <v>2020</v>
      </c>
      <c r="K38" s="2">
        <v>2025</v>
      </c>
      <c r="L38" s="2" t="s">
        <v>1</v>
      </c>
    </row>
    <row r="39" spans="1:12">
      <c r="A39" s="3" t="s">
        <v>68</v>
      </c>
    </row>
    <row r="41" spans="1:12">
      <c r="A41" s="1" t="s">
        <v>2</v>
      </c>
      <c r="B41" s="26">
        <v>2.7390108921710317</v>
      </c>
      <c r="C41" s="26">
        <v>2.4917697686928455</v>
      </c>
      <c r="D41" s="26">
        <v>2.538128679860963</v>
      </c>
      <c r="E41" s="26">
        <v>2.589962628922275</v>
      </c>
      <c r="F41" s="26">
        <v>2.578812041463129</v>
      </c>
      <c r="G41" s="26">
        <v>2.5976951963987944</v>
      </c>
      <c r="H41" s="26">
        <v>2.6000518831157091</v>
      </c>
      <c r="I41" s="26">
        <v>2.599799054365199</v>
      </c>
      <c r="J41" s="26">
        <v>2.5781757488805419</v>
      </c>
      <c r="K41" s="26">
        <v>2.5823443890135502</v>
      </c>
      <c r="L41" s="26">
        <v>2.5863101492765814</v>
      </c>
    </row>
    <row r="42" spans="1:12">
      <c r="A42" s="1" t="s">
        <v>3</v>
      </c>
      <c r="B42" s="26">
        <v>3.5845535457938555</v>
      </c>
      <c r="C42" s="26">
        <v>3.1619082931652454</v>
      </c>
      <c r="D42" s="26">
        <v>2.989371642139687</v>
      </c>
      <c r="E42" s="26">
        <v>2.9494036125783527</v>
      </c>
      <c r="F42" s="26">
        <v>2.9592709613522459</v>
      </c>
      <c r="G42" s="26">
        <v>2.9516407685467194</v>
      </c>
      <c r="H42" s="26">
        <v>2.950617332379629</v>
      </c>
      <c r="I42" s="26">
        <v>2.9300005582273934</v>
      </c>
      <c r="J42" s="26">
        <v>2.9014723814117485</v>
      </c>
      <c r="K42" s="26">
        <v>2.9234216040468293</v>
      </c>
      <c r="L42" s="26">
        <v>2.979940800507074</v>
      </c>
    </row>
    <row r="43" spans="1:12">
      <c r="A43" s="1" t="s">
        <v>4</v>
      </c>
      <c r="B43" s="26">
        <v>3.1718721461187211</v>
      </c>
      <c r="C43" s="26">
        <v>2.8422341239479727</v>
      </c>
      <c r="D43" s="26">
        <v>2.7370647116875797</v>
      </c>
      <c r="E43" s="26">
        <v>2.7172773716198364</v>
      </c>
      <c r="F43" s="26">
        <v>2.7312448357707324</v>
      </c>
      <c r="G43" s="26">
        <v>2.6906493500216273</v>
      </c>
      <c r="H43" s="26">
        <v>2.6697470082125494</v>
      </c>
      <c r="I43" s="26">
        <v>2.6574225577959623</v>
      </c>
      <c r="J43" s="26">
        <v>2.6522174287532678</v>
      </c>
      <c r="K43" s="26">
        <v>2.6913946698492914</v>
      </c>
      <c r="L43" s="26">
        <v>2.7458354528889655</v>
      </c>
    </row>
    <row r="44" spans="1:12">
      <c r="A44" s="1" t="s">
        <v>5</v>
      </c>
      <c r="B44" s="26">
        <v>3.1525780039831823</v>
      </c>
      <c r="C44" s="26">
        <v>2.8267085933277651</v>
      </c>
      <c r="D44" s="26">
        <v>2.6974847042828007</v>
      </c>
      <c r="E44" s="26">
        <v>2.6903833479902426</v>
      </c>
      <c r="F44" s="26">
        <v>2.6947282591460513</v>
      </c>
      <c r="G44" s="26">
        <v>2.6893290599312114</v>
      </c>
      <c r="H44" s="26">
        <v>2.6900701697120102</v>
      </c>
      <c r="I44" s="26">
        <v>2.6771586581820257</v>
      </c>
      <c r="J44" s="26">
        <v>2.6509101779256738</v>
      </c>
      <c r="K44" s="26">
        <v>2.6405155161334686</v>
      </c>
      <c r="L44" s="26">
        <v>2.6376646981071605</v>
      </c>
    </row>
    <row r="45" spans="1:12">
      <c r="A45" s="1" t="s">
        <v>6</v>
      </c>
      <c r="B45" s="27">
        <v>3.1594703511801958</v>
      </c>
      <c r="C45" s="27">
        <v>2.7755840737084569</v>
      </c>
      <c r="D45" s="27">
        <v>2.6059754474190209</v>
      </c>
      <c r="E45" s="27">
        <v>2.5749129504786499</v>
      </c>
      <c r="F45" s="27">
        <v>2.5893529569123515</v>
      </c>
      <c r="G45" s="27">
        <v>2.5568160866983471</v>
      </c>
      <c r="H45" s="27">
        <v>2.5280166741261825</v>
      </c>
      <c r="I45" s="27">
        <v>2.4966602744568607</v>
      </c>
      <c r="J45" s="27">
        <v>2.4621164097667791</v>
      </c>
      <c r="K45" s="27">
        <v>2.4441382089711161</v>
      </c>
      <c r="L45" s="27">
        <v>2.4269477665543673</v>
      </c>
    </row>
    <row r="46" spans="1:1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1" t="s">
        <v>7</v>
      </c>
      <c r="B47" s="27">
        <v>3.0186904223286586</v>
      </c>
      <c r="C47" s="27">
        <v>2.7274995285960868</v>
      </c>
      <c r="D47" s="27">
        <v>2.6654007567939457</v>
      </c>
      <c r="E47" s="27">
        <v>2.6741097184818527</v>
      </c>
      <c r="F47" s="27">
        <v>2.6751367190174205</v>
      </c>
      <c r="G47" s="27">
        <v>2.6728979339370684</v>
      </c>
      <c r="H47" s="27">
        <v>2.6691064796346149</v>
      </c>
      <c r="I47" s="27">
        <v>2.6583181815310319</v>
      </c>
      <c r="J47" s="27">
        <v>2.63456510930527</v>
      </c>
      <c r="K47" s="27">
        <v>2.6372941300795438</v>
      </c>
      <c r="L47" s="27">
        <v>2.6471996309283816</v>
      </c>
    </row>
    <row r="67" spans="1:1">
      <c r="A67" s="7" t="s">
        <v>12</v>
      </c>
    </row>
  </sheetData>
  <mergeCells count="1">
    <mergeCell ref="A1:L1"/>
  </mergeCells>
  <phoneticPr fontId="0" type="noConversion"/>
  <pageMargins left="0.75" right="0.75" top="1" bottom="1" header="0.5" footer="0.5"/>
  <pageSetup scale="7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workbookViewId="0">
      <selection activeCell="G18" sqref="G18"/>
    </sheetView>
  </sheetViews>
  <sheetFormatPr defaultRowHeight="12.75"/>
  <cols>
    <col min="1" max="1" width="24.42578125" customWidth="1"/>
    <col min="2" max="2" width="1.7109375" customWidth="1"/>
  </cols>
  <sheetData>
    <row r="1" spans="1:13" ht="18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5" spans="1:13" ht="15">
      <c r="A5" s="35" t="s">
        <v>19</v>
      </c>
      <c r="C5" s="32" t="s">
        <v>20</v>
      </c>
      <c r="D5" s="32" t="s">
        <v>21</v>
      </c>
      <c r="E5" s="32" t="s">
        <v>22</v>
      </c>
      <c r="F5" s="32" t="s">
        <v>23</v>
      </c>
      <c r="G5" s="32" t="s">
        <v>24</v>
      </c>
      <c r="H5" s="32" t="s">
        <v>25</v>
      </c>
      <c r="I5" s="32" t="s">
        <v>26</v>
      </c>
      <c r="J5" s="32" t="s">
        <v>27</v>
      </c>
      <c r="K5" s="32" t="s">
        <v>28</v>
      </c>
      <c r="L5" s="32" t="s">
        <v>29</v>
      </c>
      <c r="M5" s="32" t="s">
        <v>30</v>
      </c>
    </row>
    <row r="6" spans="1:13">
      <c r="A6" s="3" t="s">
        <v>31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3">
      <c r="A8" s="1" t="s">
        <v>2</v>
      </c>
      <c r="B8" s="1"/>
      <c r="C8" s="33">
        <f>(('R Population'!C8/'R Population'!B8)-1)/10</f>
        <v>-1.0427326025458084E-2</v>
      </c>
      <c r="D8" s="33">
        <f>(('R Population'!D8/'R Population'!C8)-1)/10</f>
        <v>3.5483287537726449E-3</v>
      </c>
      <c r="E8" s="33">
        <f>(('R Population'!E8/'R Population'!D8)-1)/5</f>
        <v>9.3643974979255688E-3</v>
      </c>
      <c r="F8" s="33">
        <f>(('R Population'!F8/'R Population'!E8)-1)/5</f>
        <v>8.9455491094357249E-3</v>
      </c>
      <c r="G8" s="33">
        <f>(('R Population'!G8/'R Population'!F8)-1)/5</f>
        <v>5.0210610985910176E-3</v>
      </c>
      <c r="H8" s="33">
        <f>(('R Population'!H8/'R Population'!G8)-1)/5</f>
        <v>4.9313823174308878E-3</v>
      </c>
      <c r="I8" s="33">
        <f>(('R Population'!I8/'R Population'!H8)-1)/5</f>
        <v>6.2369102120839234E-3</v>
      </c>
      <c r="J8" s="33">
        <f>(('R Population'!J8/'R Population'!I8)-1)/5</f>
        <v>7.8273014052455021E-3</v>
      </c>
      <c r="K8" s="33">
        <f>(('R Population'!K8/'R Population'!J8)-1)/5</f>
        <v>7.521561092040452E-3</v>
      </c>
      <c r="L8" s="33">
        <f>(('R Population'!L8/'R Population'!K8)-1)/5</f>
        <v>2.9907180509296085E-3</v>
      </c>
      <c r="M8" s="33">
        <f>(('R Population'!L8/'R Population'!F8)-1)/30</f>
        <v>6.1773112848051651E-3</v>
      </c>
    </row>
    <row r="9" spans="1:13">
      <c r="A9" s="1" t="s">
        <v>3</v>
      </c>
      <c r="B9" s="1"/>
      <c r="C9" s="33">
        <f>(('R Population'!C9/'R Population'!B9)-1)/10</f>
        <v>2.0674249548869651E-3</v>
      </c>
      <c r="D9" s="33">
        <f>(('R Population'!D9/'R Population'!C9)-1)/10</f>
        <v>1.3043913742083468E-4</v>
      </c>
      <c r="E9" s="33">
        <f>(('R Population'!E9/'R Population'!D9)-1)/5</f>
        <v>5.5457739731382457E-3</v>
      </c>
      <c r="F9" s="33">
        <f>(('R Population'!F9/'R Population'!E9)-1)/5</f>
        <v>5.3961449714485356E-3</v>
      </c>
      <c r="G9" s="33">
        <f>(('R Population'!G9/'R Population'!F9)-1)/5</f>
        <v>6.0509142133485126E-3</v>
      </c>
      <c r="H9" s="33">
        <f>(('R Population'!H9/'R Population'!G9)-1)/5</f>
        <v>6.0540162408722065E-3</v>
      </c>
      <c r="I9" s="33">
        <f>(('R Population'!I9/'R Population'!H9)-1)/5</f>
        <v>5.23587410524704E-3</v>
      </c>
      <c r="J9" s="33">
        <f>(('R Population'!J9/'R Population'!I9)-1)/5</f>
        <v>4.7079267692231143E-3</v>
      </c>
      <c r="K9" s="33">
        <f>(('R Population'!K9/'R Population'!J9)-1)/5</f>
        <v>5.8914423307213411E-3</v>
      </c>
      <c r="L9" s="33">
        <f>(('R Population'!L9/'R Population'!K9)-1)/5</f>
        <v>3.7429697484558043E-3</v>
      </c>
      <c r="M9" s="33">
        <f>(('R Population'!L9/'R Population'!F9)-1)/30</f>
        <v>5.6396152275626594E-3</v>
      </c>
    </row>
    <row r="10" spans="1:13">
      <c r="A10" s="1" t="s">
        <v>4</v>
      </c>
      <c r="B10" s="1"/>
      <c r="C10" s="33">
        <f>(('R Population'!C10/'R Population'!B10)-1)/10</f>
        <v>6.1966558098104805E-3</v>
      </c>
      <c r="D10" s="33">
        <f>(('R Population'!D10/'R Population'!C10)-1)/10</f>
        <v>4.9023633389651215E-3</v>
      </c>
      <c r="E10" s="33">
        <f>(('R Population'!E10/'R Population'!D10)-1)/5</f>
        <v>7.5626415370005249E-3</v>
      </c>
      <c r="F10" s="33">
        <f>(('R Population'!F10/'R Population'!E10)-1)/5</f>
        <v>7.2870931695599769E-3</v>
      </c>
      <c r="G10" s="33">
        <f>(('R Population'!G10/'R Population'!F10)-1)/5</f>
        <v>1.2257966820567612E-2</v>
      </c>
      <c r="H10" s="33">
        <f>(('R Population'!H10/'R Population'!G10)-1)/5</f>
        <v>9.4782800583714799E-3</v>
      </c>
      <c r="I10" s="33">
        <f>(('R Population'!I10/'R Population'!H10)-1)/5</f>
        <v>6.4877675871633398E-3</v>
      </c>
      <c r="J10" s="33">
        <f>(('R Population'!J10/'R Population'!I10)-1)/5</f>
        <v>8.5001141429748468E-3</v>
      </c>
      <c r="K10" s="33">
        <f>(('R Population'!K10/'R Population'!J10)-1)/5</f>
        <v>8.6449778639517312E-3</v>
      </c>
      <c r="L10" s="33">
        <f>(('R Population'!L10/'R Population'!K10)-1)/5</f>
        <v>1.1152346229429622E-2</v>
      </c>
      <c r="M10" s="33">
        <f>(('R Population'!L10/'R Population'!F10)-1)/30</f>
        <v>1.0591107720702568E-2</v>
      </c>
    </row>
    <row r="11" spans="1:13">
      <c r="A11" s="1" t="s">
        <v>5</v>
      </c>
      <c r="B11" s="1"/>
      <c r="C11" s="33">
        <f>(('R Population'!C11/'R Population'!B11)-1)/10</f>
        <v>9.8680234624188841E-4</v>
      </c>
      <c r="D11" s="33">
        <f>(('R Population'!D11/'R Population'!C11)-1)/10</f>
        <v>3.7985137378937052E-3</v>
      </c>
      <c r="E11" s="33">
        <f>(('R Population'!E11/'R Population'!D11)-1)/5</f>
        <v>9.5781150047545179E-3</v>
      </c>
      <c r="F11" s="33">
        <f>(('R Population'!F11/'R Population'!E11)-1)/5</f>
        <v>9.1403770899812116E-3</v>
      </c>
      <c r="G11" s="33">
        <f>(('R Population'!G11/'R Population'!F11)-1)/5</f>
        <v>7.9642427790799879E-3</v>
      </c>
      <c r="H11" s="33">
        <f>(('R Population'!H11/'R Population'!G11)-1)/5</f>
        <v>4.8758307729562132E-3</v>
      </c>
      <c r="I11" s="33">
        <f>(('R Population'!I11/'R Population'!H11)-1)/5</f>
        <v>4.9498409610450713E-3</v>
      </c>
      <c r="J11" s="33">
        <f>(('R Population'!J11/'R Population'!I11)-1)/5</f>
        <v>5.4715784065628272E-3</v>
      </c>
      <c r="K11" s="33">
        <f>(('R Population'!K11/'R Population'!J11)-1)/5</f>
        <v>1.0828913898185411E-2</v>
      </c>
      <c r="L11" s="33">
        <f>(('R Population'!L11/'R Population'!K11)-1)/5</f>
        <v>8.3054047846069963E-3</v>
      </c>
      <c r="M11" s="33">
        <f>(('R Population'!L11/'R Population'!F11)-1)/30</f>
        <v>7.7067487554191389E-3</v>
      </c>
    </row>
    <row r="12" spans="1:13">
      <c r="A12" s="1" t="s">
        <v>6</v>
      </c>
      <c r="B12" s="1"/>
      <c r="C12" s="33">
        <f>(('R Population'!C12/'R Population'!B12)-1)/10</f>
        <v>2.5795357858267032E-3</v>
      </c>
      <c r="D12" s="33">
        <f>(('R Population'!D12/'R Population'!C12)-1)/10</f>
        <v>4.6787195034653228E-3</v>
      </c>
      <c r="E12" s="33">
        <f>(('R Population'!E12/'R Population'!D12)-1)/5</f>
        <v>4.58549377725701E-3</v>
      </c>
      <c r="F12" s="33">
        <f>(('R Population'!F12/'R Population'!E12)-1)/5</f>
        <v>4.4827164356525447E-3</v>
      </c>
      <c r="G12" s="33">
        <f>(('R Population'!G12/'R Population'!F12)-1)/5</f>
        <v>7.3697132466989945E-3</v>
      </c>
      <c r="H12" s="33">
        <f>(('R Population'!H12/'R Population'!G12)-1)/5</f>
        <v>5.9346667996002635E-3</v>
      </c>
      <c r="I12" s="33">
        <f>(('R Population'!I12/'R Population'!H12)-1)/5</f>
        <v>6.1364430550371997E-3</v>
      </c>
      <c r="J12" s="33">
        <f>(('R Population'!J12/'R Population'!I12)-1)/5</f>
        <v>5.552571661869221E-3</v>
      </c>
      <c r="K12" s="33">
        <f>(('R Population'!K12/'R Population'!J12)-1)/5</f>
        <v>6.6216258227684401E-3</v>
      </c>
      <c r="L12" s="33">
        <f>(('R Population'!L12/'R Population'!K12)-1)/5</f>
        <v>7.685732943833257E-3</v>
      </c>
      <c r="M12" s="33">
        <f>(('R Population'!L12/'R Population'!F12)-1)/30</f>
        <v>7.1087658865754003E-3</v>
      </c>
    </row>
    <row r="13" spans="1:13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>
      <c r="A14" s="1" t="s">
        <v>7</v>
      </c>
      <c r="B14" s="1"/>
      <c r="C14" s="33">
        <f>(('R Population'!C14/'R Population'!B14)-1)/10</f>
        <v>-2.8211973574338244E-3</v>
      </c>
      <c r="D14" s="33">
        <f>(('R Population'!D14/'R Population'!C14)-1)/10</f>
        <v>3.3984756466287624E-3</v>
      </c>
      <c r="E14" s="33">
        <f>(('R Population'!E14/'R Population'!D14)-1)/5</f>
        <v>8.3088643606458405E-3</v>
      </c>
      <c r="F14" s="33">
        <f>(('R Population'!F14/'R Population'!E14)-1)/5</f>
        <v>7.9774467458674E-3</v>
      </c>
      <c r="G14" s="33">
        <f>(('R Population'!G14/'R Population'!F14)-1)/5</f>
        <v>7.0055070886410938E-3</v>
      </c>
      <c r="H14" s="33">
        <f>(('R Population'!H14/'R Population'!G14)-1)/5</f>
        <v>5.618332573568763E-3</v>
      </c>
      <c r="I14" s="33">
        <f>(('R Population'!I14/'R Population'!H14)-1)/5</f>
        <v>5.7273259250340217E-3</v>
      </c>
      <c r="J14" s="33">
        <f>(('R Population'!J14/'R Population'!I14)-1)/5</f>
        <v>6.5719418833834363E-3</v>
      </c>
      <c r="K14" s="33">
        <f>(('R Population'!K14/'R Population'!J14)-1)/5</f>
        <v>8.3738809978429092E-3</v>
      </c>
      <c r="L14" s="33">
        <f>(('R Population'!L14/'R Population'!K14)-1)/5</f>
        <v>6.0241282962794516E-3</v>
      </c>
      <c r="M14" s="33">
        <f>(('R Population'!L14/'R Population'!F14)-1)/30</f>
        <v>7.1118848712979467E-3</v>
      </c>
    </row>
    <row r="17" spans="1:13" ht="15">
      <c r="A17" s="35" t="s">
        <v>32</v>
      </c>
      <c r="C17" s="32" t="s">
        <v>20</v>
      </c>
      <c r="D17" s="32" t="s">
        <v>21</v>
      </c>
      <c r="E17" s="32" t="s">
        <v>22</v>
      </c>
      <c r="F17" s="32" t="s">
        <v>23</v>
      </c>
      <c r="G17" s="32" t="s">
        <v>24</v>
      </c>
      <c r="H17" s="32" t="s">
        <v>25</v>
      </c>
      <c r="I17" s="32" t="s">
        <v>26</v>
      </c>
      <c r="J17" s="32" t="s">
        <v>27</v>
      </c>
      <c r="K17" s="32" t="s">
        <v>28</v>
      </c>
      <c r="L17" s="32" t="s">
        <v>29</v>
      </c>
      <c r="M17" s="32" t="s">
        <v>30</v>
      </c>
    </row>
    <row r="18" spans="1:13">
      <c r="A18" s="3" t="s">
        <v>31</v>
      </c>
      <c r="B18" s="3"/>
    </row>
    <row r="20" spans="1:13">
      <c r="A20" s="1" t="s">
        <v>2</v>
      </c>
      <c r="B20" s="1"/>
      <c r="C20" s="33">
        <f>(('R Employment'!C8/'R Employment'!B8)-1)/10</f>
        <v>-1.1193280603374389E-2</v>
      </c>
      <c r="D20" s="33">
        <f>(('R Employment'!D8/'R Employment'!C8)-1)/10</f>
        <v>9.3609165609661819E-3</v>
      </c>
      <c r="E20" s="33">
        <f>(('R Employment'!E8/'R Employment'!D8)-1)/5</f>
        <v>-8.5885242441975825E-3</v>
      </c>
      <c r="F20" s="33">
        <f>(('R Employment'!F8/'R Employment'!E8)-1)/5</f>
        <v>2.5372197307054246E-2</v>
      </c>
      <c r="G20" s="33">
        <f>(('R Employment'!G8/'R Employment'!F8)-1)/5</f>
        <v>-4.6863164273570623E-3</v>
      </c>
      <c r="H20" s="33">
        <f>(('R Employment'!H8/'R Employment'!G8)-1)/5</f>
        <v>1.3563733517193866E-2</v>
      </c>
      <c r="I20" s="33">
        <f>(('R Employment'!I8/'R Employment'!H8)-1)/5</f>
        <v>8.5331600739311682E-3</v>
      </c>
      <c r="J20" s="33">
        <f>(('R Employment'!J8/'R Employment'!I8)-1)/5</f>
        <v>8.5547692170739424E-3</v>
      </c>
      <c r="K20" s="33">
        <f>(('R Employment'!K8/'R Employment'!J8)-1)/5</f>
        <v>7.5416591402665215E-3</v>
      </c>
      <c r="L20" s="33">
        <f>(('R Employment'!L8/'R Employment'!K8)-1)/5</f>
        <v>8.3712040975537864E-3</v>
      </c>
      <c r="M20" s="33">
        <f>(('R Employment'!L8/'R Employment'!F8)-1)/30</f>
        <v>7.526555668399223E-3</v>
      </c>
    </row>
    <row r="21" spans="1:13">
      <c r="A21" s="1" t="s">
        <v>3</v>
      </c>
      <c r="B21" s="1"/>
      <c r="C21" s="33">
        <f>(('R Employment'!C9/'R Employment'!B9)-1)/10</f>
        <v>2.6516284957992853E-2</v>
      </c>
      <c r="D21" s="33">
        <f>(('R Employment'!D9/'R Employment'!C9)-1)/10</f>
        <v>2.0968889293186566E-2</v>
      </c>
      <c r="E21" s="33">
        <f>(('R Employment'!E9/'R Employment'!D9)-1)/5</f>
        <v>-2.0347252353905888E-3</v>
      </c>
      <c r="F21" s="33">
        <f>(('R Employment'!F9/'R Employment'!E9)-1)/5</f>
        <v>2.146292866320949E-2</v>
      </c>
      <c r="G21" s="33">
        <f>(('R Employment'!G9/'R Employment'!F9)-1)/5</f>
        <v>4.2845757058418863E-3</v>
      </c>
      <c r="H21" s="33">
        <f>(('R Employment'!H9/'R Employment'!G9)-1)/5</f>
        <v>1.033650083995905E-2</v>
      </c>
      <c r="I21" s="33">
        <f>(('R Employment'!I9/'R Employment'!H9)-1)/5</f>
        <v>9.5546673513418941E-3</v>
      </c>
      <c r="J21" s="33">
        <f>(('R Employment'!J9/'R Employment'!I9)-1)/5</f>
        <v>7.969131456472222E-3</v>
      </c>
      <c r="K21" s="33">
        <f>(('R Employment'!K9/'R Employment'!J9)-1)/5</f>
        <v>6.0568436553270375E-3</v>
      </c>
      <c r="L21" s="33">
        <f>(('R Employment'!L9/'R Employment'!K9)-1)/5</f>
        <v>6.217237457276736E-3</v>
      </c>
      <c r="M21" s="33">
        <f>(('R Employment'!L9/'R Employment'!F9)-1)/30</f>
        <v>8.110242192982153E-3</v>
      </c>
    </row>
    <row r="22" spans="1:13">
      <c r="A22" s="1" t="s">
        <v>4</v>
      </c>
      <c r="B22" s="1"/>
      <c r="C22" s="33">
        <f>(('R Employment'!C10/'R Employment'!B10)-1)/10</f>
        <v>1.9130309988518945E-2</v>
      </c>
      <c r="D22" s="33">
        <f>(('R Employment'!D10/'R Employment'!C10)-1)/10</f>
        <v>2.1577641248042422E-2</v>
      </c>
      <c r="E22" s="33">
        <f>(('R Employment'!E10/'R Employment'!D10)-1)/5</f>
        <v>-6.4120836383732673E-3</v>
      </c>
      <c r="F22" s="33">
        <f>(('R Employment'!F10/'R Employment'!E10)-1)/5</f>
        <v>2.1038730092280567E-2</v>
      </c>
      <c r="G22" s="33">
        <f>(('R Employment'!G10/'R Employment'!F10)-1)/5</f>
        <v>8.1806930005954744E-3</v>
      </c>
      <c r="H22" s="33">
        <f>(('R Employment'!H10/'R Employment'!G10)-1)/5</f>
        <v>8.3866442726272979E-3</v>
      </c>
      <c r="I22" s="33">
        <f>(('R Employment'!I10/'R Employment'!H10)-1)/5</f>
        <v>8.8412416990228948E-3</v>
      </c>
      <c r="J22" s="33">
        <f>(('R Employment'!J10/'R Employment'!I10)-1)/5</f>
        <v>9.332437821436201E-3</v>
      </c>
      <c r="K22" s="33">
        <f>(('R Employment'!K10/'R Employment'!J10)-1)/5</f>
        <v>9.8681502784650384E-3</v>
      </c>
      <c r="L22" s="33">
        <f>(('R Employment'!L10/'R Employment'!K10)-1)/5</f>
        <v>1.0219462914774579E-2</v>
      </c>
      <c r="M22" s="33">
        <f>(('R Employment'!L10/'R Employment'!F10)-1)/30</f>
        <v>1.0246077757384028E-2</v>
      </c>
    </row>
    <row r="23" spans="1:13">
      <c r="A23" s="1" t="s">
        <v>5</v>
      </c>
      <c r="B23" s="1"/>
      <c r="C23" s="33">
        <f>(('R Employment'!C11/'R Employment'!B11)-1)/10</f>
        <v>1.541809012526436E-2</v>
      </c>
      <c r="D23" s="33">
        <f>(('R Employment'!D11/'R Employment'!C11)-1)/10</f>
        <v>1.9945310303016939E-2</v>
      </c>
      <c r="E23" s="33">
        <f>(('R Employment'!E11/'R Employment'!D11)-1)/5</f>
        <v>-1.0341502535853974E-3</v>
      </c>
      <c r="F23" s="33">
        <f>(('R Employment'!F11/'R Employment'!E11)-1)/5</f>
        <v>2.1381244486172381E-2</v>
      </c>
      <c r="G23" s="33">
        <f>(('R Employment'!G11/'R Employment'!F11)-1)/5</f>
        <v>7.1323430072399493E-3</v>
      </c>
      <c r="H23" s="33">
        <f>(('R Employment'!H11/'R Employment'!G11)-1)/5</f>
        <v>1.0174757001446943E-2</v>
      </c>
      <c r="I23" s="33">
        <f>(('R Employment'!I11/'R Employment'!H11)-1)/5</f>
        <v>9.7761693065248519E-3</v>
      </c>
      <c r="J23" s="33">
        <f>(('R Employment'!J11/'R Employment'!I11)-1)/5</f>
        <v>1.0992301331970955E-2</v>
      </c>
      <c r="K23" s="33">
        <f>(('R Employment'!K11/'R Employment'!J11)-1)/5</f>
        <v>1.0056051064908233E-2</v>
      </c>
      <c r="L23" s="33">
        <f>(('R Employment'!L11/'R Employment'!K11)-1)/5</f>
        <v>1.0319151718557951E-2</v>
      </c>
      <c r="M23" s="33">
        <f>(('R Employment'!L11/'R Employment'!F11)-1)/30</f>
        <v>1.1003433600348049E-2</v>
      </c>
    </row>
    <row r="24" spans="1:13">
      <c r="A24" s="1" t="s">
        <v>6</v>
      </c>
      <c r="B24" s="1"/>
      <c r="C24" s="33">
        <f>(('R Employment'!C12/'R Employment'!B12)-1)/10</f>
        <v>1.9480519480519477E-2</v>
      </c>
      <c r="D24" s="33">
        <f>(('R Employment'!D12/'R Employment'!C12)-1)/10</f>
        <v>1.7619107551487413E-2</v>
      </c>
      <c r="E24" s="33">
        <f>(('R Employment'!E12/'R Employment'!D12)-1)/5</f>
        <v>-6.5506410075574671E-3</v>
      </c>
      <c r="F24" s="33">
        <f>(('R Employment'!F12/'R Employment'!E12)-1)/5</f>
        <v>1.4200554511101738E-2</v>
      </c>
      <c r="G24" s="33">
        <f>(('R Employment'!G12/'R Employment'!F12)-1)/5</f>
        <v>1.3697361102034567E-3</v>
      </c>
      <c r="H24" s="33">
        <f>(('R Employment'!H12/'R Employment'!G12)-1)/5</f>
        <v>1.1763025222932289E-2</v>
      </c>
      <c r="I24" s="33">
        <f>(('R Employment'!I12/'R Employment'!H12)-1)/5</f>
        <v>6.8878060336996947E-3</v>
      </c>
      <c r="J24" s="33">
        <f>(('R Employment'!J12/'R Employment'!I12)-1)/5</f>
        <v>5.6939750217346761E-3</v>
      </c>
      <c r="K24" s="33">
        <f>(('R Employment'!K12/'R Employment'!J12)-1)/5</f>
        <v>5.1695050911534594E-3</v>
      </c>
      <c r="L24" s="33">
        <f>(('R Employment'!L12/'R Employment'!K12)-1)/5</f>
        <v>5.7990671234578349E-3</v>
      </c>
      <c r="M24" s="33">
        <f>(('R Employment'!L12/'R Employment'!F12)-1)/30</f>
        <v>6.5742824724102167E-3</v>
      </c>
    </row>
    <row r="26" spans="1:13">
      <c r="A26" s="1" t="s">
        <v>7</v>
      </c>
      <c r="B26" s="1"/>
      <c r="C26" s="33">
        <f>(('R Employment'!C14/'R Employment'!B14)-1)/10</f>
        <v>4.8451870538592789E-3</v>
      </c>
      <c r="D26" s="33">
        <f>(('R Employment'!D14/'R Employment'!C14)-1)/10</f>
        <v>1.5850549860696138E-2</v>
      </c>
      <c r="E26" s="33">
        <f>(('R Employment'!E14/'R Employment'!D14)-1)/5</f>
        <v>-4.9821929845949246E-3</v>
      </c>
      <c r="F26" s="33">
        <f>(('R Employment'!F14/'R Employment'!E14)-1)/5</f>
        <v>2.2124518846450947E-2</v>
      </c>
      <c r="G26" s="33">
        <f>(('R Employment'!G14/'R Employment'!F14)-1)/5</f>
        <v>1.997408358264785E-3</v>
      </c>
      <c r="H26" s="33">
        <f>(('R Employment'!H14/'R Employment'!G14)-1)/5</f>
        <v>1.1374562497685804E-2</v>
      </c>
      <c r="I26" s="33">
        <f>(('R Employment'!I14/'R Employment'!H14)-1)/5</f>
        <v>8.9491407998111058E-3</v>
      </c>
      <c r="J26" s="33">
        <f>(('R Employment'!J14/'R Employment'!I14)-1)/5</f>
        <v>9.0992575502935047E-3</v>
      </c>
      <c r="K26" s="33">
        <f>(('R Employment'!K14/'R Employment'!J14)-1)/5</f>
        <v>8.200314365614237E-3</v>
      </c>
      <c r="L26" s="33">
        <f>(('R Employment'!L14/'R Employment'!K14)-1)/5</f>
        <v>8.7073979531736793E-3</v>
      </c>
      <c r="M26" s="33">
        <f>(('R Employment'!L14/'R Employment'!F14)-1)/30</f>
        <v>8.8858273591716497E-3</v>
      </c>
    </row>
    <row r="29" spans="1:13" ht="15">
      <c r="A29" s="35" t="s">
        <v>33</v>
      </c>
      <c r="C29" s="32" t="s">
        <v>20</v>
      </c>
      <c r="D29" s="32" t="s">
        <v>21</v>
      </c>
      <c r="E29" s="32" t="s">
        <v>22</v>
      </c>
      <c r="F29" s="32" t="s">
        <v>23</v>
      </c>
      <c r="G29" s="32" t="s">
        <v>24</v>
      </c>
      <c r="H29" s="32" t="s">
        <v>25</v>
      </c>
      <c r="I29" s="32" t="s">
        <v>26</v>
      </c>
      <c r="J29" s="32" t="s">
        <v>27</v>
      </c>
      <c r="K29" s="32" t="s">
        <v>28</v>
      </c>
      <c r="L29" s="32" t="s">
        <v>29</v>
      </c>
      <c r="M29" s="32" t="s">
        <v>30</v>
      </c>
    </row>
    <row r="30" spans="1:13">
      <c r="A30" s="3" t="s">
        <v>31</v>
      </c>
    </row>
    <row r="32" spans="1:13">
      <c r="A32" s="1" t="s">
        <v>2</v>
      </c>
      <c r="C32" s="33">
        <f>(('R Labor Force'!C8/'R Labor Force'!B8)-1)/10</f>
        <v>-5.088322545644397E-3</v>
      </c>
      <c r="D32" s="33">
        <f>(('R Labor Force'!D8/'R Labor Force'!C8)-1)/10</f>
        <v>1.3236302166088154E-2</v>
      </c>
      <c r="E32" s="33">
        <f>(('R Labor Force'!E8/'R Labor Force'!D8)-1)/5</f>
        <v>-1.9301650625689782E-3</v>
      </c>
      <c r="F32" s="33">
        <f>(('R Labor Force'!F8/'R Labor Force'!E8)-1)/5</f>
        <v>9.0929691006956578E-3</v>
      </c>
      <c r="G32" s="33">
        <f>(('R Labor Force'!G8/'R Labor Force'!F8)-1)/5</f>
        <v>-5.3466834498498098E-3</v>
      </c>
      <c r="H32" s="33">
        <f>(('R Labor Force'!H8/'R Labor Force'!G8)-1)/5</f>
        <v>1.3096484691089705E-2</v>
      </c>
      <c r="I32" s="33">
        <f>(('R Labor Force'!I8/'R Labor Force'!H8)-1)/5</f>
        <v>6.3514523791024843E-3</v>
      </c>
      <c r="J32" s="33">
        <f>(('R Labor Force'!J8/'R Labor Force'!I8)-1)/5</f>
        <v>8.0326668130413122E-3</v>
      </c>
      <c r="K32" s="33">
        <f>(('R Labor Force'!K8/'R Labor Force'!J8)-1)/5</f>
        <v>7.3584840316374134E-3</v>
      </c>
      <c r="L32" s="33">
        <f>(('R Labor Force'!L8/'R Labor Force'!K8)-1)/5</f>
        <v>7.6818194592535695E-3</v>
      </c>
      <c r="M32" s="33">
        <f>(('R Labor Force'!L8/'R Labor Force'!F8)-1)/30</f>
        <v>6.6055777591959462E-3</v>
      </c>
    </row>
    <row r="33" spans="1:13">
      <c r="A33" s="1" t="s">
        <v>3</v>
      </c>
      <c r="C33" s="33">
        <f>(('R Labor Force'!C9/'R Labor Force'!B9)-1)/10</f>
        <v>2.426412430235687E-2</v>
      </c>
      <c r="D33" s="33">
        <f>(('R Labor Force'!D9/'R Labor Force'!C9)-1)/10</f>
        <v>1.3039422684037349E-2</v>
      </c>
      <c r="E33" s="33">
        <f>(('R Labor Force'!E9/'R Labor Force'!D9)-1)/5</f>
        <v>3.2674803912845275E-3</v>
      </c>
      <c r="F33" s="33">
        <f>(('R Labor Force'!F9/'R Labor Force'!E9)-1)/5</f>
        <v>-6.4033755938996961E-4</v>
      </c>
      <c r="G33" s="33">
        <f>(('R Labor Force'!G9/'R Labor Force'!F9)-1)/5</f>
        <v>1.3625961793653696E-2</v>
      </c>
      <c r="H33" s="33">
        <f>(('R Labor Force'!H9/'R Labor Force'!G9)-1)/5</f>
        <v>9.8989302235056083E-3</v>
      </c>
      <c r="I33" s="33">
        <f>(('R Labor Force'!I9/'R Labor Force'!H9)-1)/5</f>
        <v>7.8467915119467598E-3</v>
      </c>
      <c r="J33" s="33">
        <f>(('R Labor Force'!J9/'R Labor Force'!I9)-1)/5</f>
        <v>5.3787349522722129E-3</v>
      </c>
      <c r="K33" s="33">
        <f>(('R Labor Force'!K9/'R Labor Force'!J9)-1)/5</f>
        <v>3.9018236489440916E-3</v>
      </c>
      <c r="L33" s="33">
        <f>(('R Labor Force'!L9/'R Labor Force'!K9)-1)/5</f>
        <v>4.9372218949261804E-3</v>
      </c>
      <c r="M33" s="33">
        <f>(('R Labor Force'!L9/'R Labor Force'!F9)-1)/30</f>
        <v>8.3251813591073212E-3</v>
      </c>
    </row>
    <row r="34" spans="1:13">
      <c r="A34" s="1" t="s">
        <v>4</v>
      </c>
      <c r="C34" s="33">
        <f>(('R Labor Force'!C10/'R Labor Force'!B10)-1)/10</f>
        <v>2.5056966844139005E-2</v>
      </c>
      <c r="D34" s="33">
        <f>(('R Labor Force'!D10/'R Labor Force'!C10)-1)/10</f>
        <v>1.4949161122105226E-2</v>
      </c>
      <c r="E34" s="33">
        <f>(('R Labor Force'!E10/'R Labor Force'!D10)-1)/5</f>
        <v>-2.0998856671292643E-3</v>
      </c>
      <c r="F34" s="33">
        <f>(('R Labor Force'!F10/'R Labor Force'!E10)-1)/5</f>
        <v>-2.3926797001803781E-3</v>
      </c>
      <c r="G34" s="33">
        <f>(('R Labor Force'!G10/'R Labor Force'!F10)-1)/5</f>
        <v>2.7881175332841446E-2</v>
      </c>
      <c r="H34" s="33">
        <f>(('R Labor Force'!H10/'R Labor Force'!G10)-1)/5</f>
        <v>9.7365958279619583E-3</v>
      </c>
      <c r="I34" s="33">
        <f>(('R Labor Force'!I10/'R Labor Force'!H10)-1)/5</f>
        <v>8.4215191244511271E-3</v>
      </c>
      <c r="J34" s="33">
        <f>(('R Labor Force'!J10/'R Labor Force'!I10)-1)/5</f>
        <v>8.4171978475701351E-3</v>
      </c>
      <c r="K34" s="33">
        <f>(('R Labor Force'!K10/'R Labor Force'!J10)-1)/5</f>
        <v>1.0653790649176953E-2</v>
      </c>
      <c r="L34" s="33">
        <f>(('R Labor Force'!L10/'R Labor Force'!K10)-1)/5</f>
        <v>9.597896140976659E-3</v>
      </c>
      <c r="M34" s="33">
        <f>(('R Labor Force'!L10/'R Labor Force'!F10)-1)/30</f>
        <v>1.4410110680674297E-2</v>
      </c>
    </row>
    <row r="35" spans="1:13">
      <c r="A35" s="1" t="s">
        <v>5</v>
      </c>
      <c r="C35" s="33">
        <f>(('R Labor Force'!C11/'R Labor Force'!B11)-1)/10</f>
        <v>1.6096114373244829E-2</v>
      </c>
      <c r="D35" s="33">
        <f>(('R Labor Force'!D11/'R Labor Force'!C11)-1)/10</f>
        <v>1.4848401472391947E-2</v>
      </c>
      <c r="E35" s="33">
        <f>(('R Labor Force'!E11/'R Labor Force'!D11)-1)/5</f>
        <v>-3.1631037502868333E-4</v>
      </c>
      <c r="F35" s="33">
        <f>(('R Labor Force'!F11/'R Labor Force'!E11)-1)/5</f>
        <v>7.5847330275415018E-3</v>
      </c>
      <c r="G35" s="33">
        <f>(('R Labor Force'!G11/'R Labor Force'!F11)-1)/5</f>
        <v>2.4946435650589738E-2</v>
      </c>
      <c r="H35" s="33">
        <f>(('R Labor Force'!H11/'R Labor Force'!G11)-1)/5</f>
        <v>3.8067386322591101E-3</v>
      </c>
      <c r="I35" s="33">
        <f>(('R Labor Force'!I11/'R Labor Force'!H11)-1)/5</f>
        <v>3.6264959076588443E-3</v>
      </c>
      <c r="J35" s="33">
        <f>(('R Labor Force'!J11/'R Labor Force'!I11)-1)/5</f>
        <v>1.0871056435713733E-2</v>
      </c>
      <c r="K35" s="33">
        <f>(('R Labor Force'!K11/'R Labor Force'!J11)-1)/5</f>
        <v>9.3252732197672827E-3</v>
      </c>
      <c r="L35" s="33">
        <f>(('R Labor Force'!L11/'R Labor Force'!K11)-1)/5</f>
        <v>1.1296867756754248E-2</v>
      </c>
      <c r="M35" s="33">
        <f>(('R Labor Force'!L11/'R Labor Force'!F11)-1)/30</f>
        <v>1.2015113179495329E-2</v>
      </c>
    </row>
    <row r="36" spans="1:13">
      <c r="A36" s="1" t="s">
        <v>6</v>
      </c>
      <c r="C36" s="33">
        <f>(('R Labor Force'!C12/'R Labor Force'!B12)-1)/10</f>
        <v>1.8759850541132252E-2</v>
      </c>
      <c r="D36" s="33">
        <f>(('R Labor Force'!D12/'R Labor Force'!C12)-1)/10</f>
        <v>1.4661950599937667E-2</v>
      </c>
      <c r="E36" s="33">
        <f>(('R Labor Force'!E12/'R Labor Force'!D12)-1)/5</f>
        <v>1.7205292344505629E-3</v>
      </c>
      <c r="F36" s="33">
        <f>(('R Labor Force'!F12/'R Labor Force'!E12)-1)/5</f>
        <v>-1.4282703676115726E-3</v>
      </c>
      <c r="G36" s="33">
        <f>(('R Labor Force'!G12/'R Labor Force'!F12)-1)/5</f>
        <v>1.10611106719817E-2</v>
      </c>
      <c r="H36" s="33">
        <f>(('R Labor Force'!H12/'R Labor Force'!G12)-1)/5</f>
        <v>6.8492861337368979E-3</v>
      </c>
      <c r="I36" s="33">
        <f>(('R Labor Force'!I12/'R Labor Force'!H12)-1)/5</f>
        <v>5.3018451491532396E-3</v>
      </c>
      <c r="J36" s="33">
        <f>(('R Labor Force'!J12/'R Labor Force'!I12)-1)/5</f>
        <v>5.6500968403559336E-3</v>
      </c>
      <c r="K36" s="33">
        <f>(('R Labor Force'!K12/'R Labor Force'!J12)-1)/5</f>
        <v>4.8732116554933034E-3</v>
      </c>
      <c r="L36" s="33">
        <f>(('R Labor Force'!L12/'R Labor Force'!K12)-1)/5</f>
        <v>5.5470888928832894E-3</v>
      </c>
      <c r="M36" s="33">
        <f>(('R Labor Force'!L12/'R Labor Force'!F12)-1)/30</f>
        <v>7.0943908312490755E-3</v>
      </c>
    </row>
    <row r="38" spans="1:13">
      <c r="A38" s="1" t="s">
        <v>7</v>
      </c>
      <c r="C38" s="33">
        <f>(('R Labor Force'!C14/'R Labor Force'!B14)-1)/10</f>
        <v>9.5340271376814327E-3</v>
      </c>
      <c r="D38" s="33">
        <f>(('R Labor Force'!D14/'R Labor Force'!C14)-1)/10</f>
        <v>1.4028576060565578E-2</v>
      </c>
      <c r="E38" s="33">
        <f>(('R Labor Force'!E14/'R Labor Force'!D14)-1)/5</f>
        <v>-3.8197146217029411E-4</v>
      </c>
      <c r="F38" s="33">
        <f>(('R Labor Force'!F14/'R Labor Force'!E14)-1)/5</f>
        <v>5.0839571761365221E-3</v>
      </c>
      <c r="G38" s="33">
        <f>(('R Labor Force'!G14/'R Labor Force'!F14)-1)/5</f>
        <v>1.1738187767673436E-2</v>
      </c>
      <c r="H38" s="33">
        <f>(('R Labor Force'!H14/'R Labor Force'!G14)-1)/5</f>
        <v>8.5504570671588905E-3</v>
      </c>
      <c r="I38" s="33">
        <f>(('R Labor Force'!I14/'R Labor Force'!H14)-1)/5</f>
        <v>5.7669634425406621E-3</v>
      </c>
      <c r="J38" s="33">
        <f>(('R Labor Force'!J14/'R Labor Force'!I14)-1)/5</f>
        <v>8.4272785091145767E-3</v>
      </c>
      <c r="K38" s="33">
        <f>(('R Labor Force'!K14/'R Labor Force'!J14)-1)/5</f>
        <v>7.6761007492947451E-3</v>
      </c>
      <c r="L38" s="33">
        <f>(('R Labor Force'!L14/'R Labor Force'!K14)-1)/5</f>
        <v>8.55248220506084E-3</v>
      </c>
      <c r="M38" s="33">
        <f>(('R Labor Force'!L14/'R Labor Force'!F14)-1)/30</f>
        <v>9.3876459872922775E-3</v>
      </c>
    </row>
    <row r="41" spans="1:13" ht="15">
      <c r="A41" s="35" t="s">
        <v>34</v>
      </c>
      <c r="C41" s="32" t="s">
        <v>20</v>
      </c>
      <c r="D41" s="32" t="s">
        <v>21</v>
      </c>
      <c r="E41" s="32" t="s">
        <v>22</v>
      </c>
      <c r="F41" s="32" t="s">
        <v>23</v>
      </c>
      <c r="G41" s="32" t="s">
        <v>24</v>
      </c>
      <c r="H41" s="32" t="s">
        <v>25</v>
      </c>
      <c r="I41" s="32" t="s">
        <v>26</v>
      </c>
      <c r="J41" s="32" t="s">
        <v>27</v>
      </c>
      <c r="K41" s="32" t="s">
        <v>28</v>
      </c>
      <c r="L41" s="32" t="s">
        <v>29</v>
      </c>
      <c r="M41" s="32" t="s">
        <v>30</v>
      </c>
    </row>
    <row r="42" spans="1:13">
      <c r="A42" s="3" t="s">
        <v>31</v>
      </c>
      <c r="B42" s="3"/>
    </row>
    <row r="44" spans="1:13">
      <c r="A44" s="1" t="s">
        <v>2</v>
      </c>
      <c r="B44" s="1"/>
      <c r="C44" s="33">
        <f>(('R Households'!C8/'R Households'!B8)-1)/10</f>
        <v>-1.7060876308646832E-3</v>
      </c>
      <c r="D44" s="33">
        <f>(('R Households'!D8/'R Households'!C8)-1)/10</f>
        <v>1.1081226465841977E-3</v>
      </c>
      <c r="E44" s="33">
        <f>(('R Households'!E8/'R Households'!D8)-1)/5</f>
        <v>5.8462684411065167E-3</v>
      </c>
      <c r="F44" s="33">
        <f>(('R Households'!F8/'R Households'!E8)-1)/5</f>
        <v>8.2550113620246009E-3</v>
      </c>
      <c r="G44" s="33">
        <f>(('R Households'!G8/'R Households'!F8)-1)/5</f>
        <v>4.4814271526479651E-3</v>
      </c>
      <c r="H44" s="33">
        <f>(('R Households'!H8/'R Households'!G8)-1)/5</f>
        <v>4.7826248885557195E-3</v>
      </c>
      <c r="I44" s="33">
        <f>(('R Households'!I8/'R Households'!H8)-1)/5</f>
        <v>6.3163093269775761E-3</v>
      </c>
      <c r="J44" s="33">
        <f>(('R Households'!J8/'R Households'!I8)-1)/5</f>
        <v>9.6214547946128718E-3</v>
      </c>
      <c r="K44" s="33">
        <f>(('R Households'!K8/'R Households'!J8)-1)/5</f>
        <v>7.2083278778307227E-3</v>
      </c>
      <c r="L44" s="33">
        <f>(('R Households'!L8/'R Households'!K8)-1)/5</f>
        <v>2.7184613984256424E-3</v>
      </c>
      <c r="M44" s="33">
        <f>(('R Households'!L8/'R Households'!F8)-1)/30</f>
        <v>6.2867644284399244E-3</v>
      </c>
    </row>
    <row r="45" spans="1:13">
      <c r="A45" s="1" t="s">
        <v>3</v>
      </c>
      <c r="B45" s="1"/>
      <c r="C45" s="33">
        <f>(('R Households'!C9/'R Households'!B9)-1)/10</f>
        <v>1.6149870801033583E-2</v>
      </c>
      <c r="D45" s="33">
        <f>(('R Households'!D9/'R Households'!C9)-1)/10</f>
        <v>5.8212829069336225E-3</v>
      </c>
      <c r="E45" s="33">
        <f>(('R Households'!E9/'R Households'!D9)-1)/5</f>
        <v>6.2412410389975029E-3</v>
      </c>
      <c r="F45" s="33">
        <f>(('R Households'!F9/'R Households'!E9)-1)/5</f>
        <v>7.6489319820795213E-3</v>
      </c>
      <c r="G45" s="33">
        <f>(('R Households'!G9/'R Households'!F9)-1)/5</f>
        <v>5.7246472787384484E-3</v>
      </c>
      <c r="H45" s="33">
        <f>(('R Households'!H9/'R Households'!G9)-1)/5</f>
        <v>5.9230100869168464E-3</v>
      </c>
      <c r="I45" s="33">
        <f>(('R Households'!I9/'R Households'!H9)-1)/5</f>
        <v>6.5112608840999005E-3</v>
      </c>
      <c r="J45" s="33">
        <f>(('R Households'!J9/'R Households'!I9)-1)/5</f>
        <v>6.6427031493563327E-3</v>
      </c>
      <c r="K45" s="33">
        <f>(('R Households'!K9/'R Households'!J9)-1)/5</f>
        <v>4.1900934082748087E-3</v>
      </c>
      <c r="L45" s="33">
        <f>(('R Households'!L9/'R Households'!K9)-1)/5</f>
        <v>-3.5988834750948494E-4</v>
      </c>
      <c r="M45" s="33">
        <f>(('R Households'!L9/'R Households'!F9)-1)/30</f>
        <v>5.0494319436959071E-3</v>
      </c>
    </row>
    <row r="46" spans="1:13">
      <c r="A46" s="1" t="s">
        <v>4</v>
      </c>
      <c r="B46" s="1"/>
      <c r="C46" s="33">
        <f>(('R Households'!C10/'R Households'!B10)-1)/10</f>
        <v>1.9360730593607302E-2</v>
      </c>
      <c r="D46" s="33">
        <f>(('R Households'!D10/'R Households'!C10)-1)/10</f>
        <v>8.5386381025248648E-3</v>
      </c>
      <c r="E46" s="33">
        <f>(('R Households'!E10/'R Households'!D10)-1)/5</f>
        <v>7.7637194780226793E-3</v>
      </c>
      <c r="F46" s="33">
        <f>(('R Households'!F10/'R Households'!E10)-1)/5</f>
        <v>9.5462238040461937E-3</v>
      </c>
      <c r="G46" s="33">
        <f>(('R Households'!G10/'R Households'!F10)-1)/5</f>
        <v>1.4055770182912574E-2</v>
      </c>
      <c r="H46" s="33">
        <f>(('R Households'!H10/'R Households'!G10)-1)/5</f>
        <v>1.0786660026048533E-2</v>
      </c>
      <c r="I46" s="33">
        <f>(('R Households'!I10/'R Households'!H10)-1)/5</f>
        <v>7.1921413717386693E-3</v>
      </c>
      <c r="J46" s="33">
        <f>(('R Households'!J10/'R Households'!I10)-1)/5</f>
        <v>8.7308263379829217E-3</v>
      </c>
      <c r="K46" s="33">
        <f>(('R Households'!K10/'R Households'!J10)-1)/5</f>
        <v>5.3339114552756863E-3</v>
      </c>
      <c r="L46" s="33">
        <f>(('R Households'!L10/'R Households'!K10)-1)/5</f>
        <v>6.5880023245993066E-3</v>
      </c>
      <c r="M46" s="33">
        <f>(('R Households'!L10/'R Households'!F10)-1)/30</f>
        <v>9.7783003802208134E-3</v>
      </c>
    </row>
    <row r="47" spans="1:13">
      <c r="A47" s="1" t="s">
        <v>5</v>
      </c>
      <c r="B47" s="1"/>
      <c r="C47" s="33">
        <f>(('R Households'!C11/'R Households'!B11)-1)/10</f>
        <v>1.2596813454304056E-2</v>
      </c>
      <c r="D47" s="33">
        <f>(('R Households'!D11/'R Households'!C11)-1)/10</f>
        <v>8.4115363828428207E-3</v>
      </c>
      <c r="E47" s="33">
        <f>(('R Households'!E11/'R Households'!D11)-1)/5</f>
        <v>9.4420255472539953E-3</v>
      </c>
      <c r="F47" s="33">
        <f>(('R Households'!F11/'R Households'!E11)-1)/5</f>
        <v>9.7403058808469105E-3</v>
      </c>
      <c r="G47" s="33">
        <f>(('R Households'!G11/'R Households'!F11)-1)/5</f>
        <v>8.0343738310854288E-3</v>
      </c>
      <c r="H47" s="33">
        <f>(('R Households'!H11/'R Households'!G11)-1)/5</f>
        <v>4.7640681791626619E-3</v>
      </c>
      <c r="I47" s="33">
        <f>(('R Households'!I11/'R Households'!H11)-1)/5</f>
        <v>5.928489775878054E-3</v>
      </c>
      <c r="J47" s="33">
        <f>(('R Households'!J11/'R Households'!I11)-1)/5</f>
        <v>7.5479227829165826E-3</v>
      </c>
      <c r="K47" s="33">
        <f>(('R Households'!K11/'R Households'!J11)-1)/5</f>
        <v>1.1688653386548831E-2</v>
      </c>
      <c r="L47" s="33">
        <f>(('R Households'!L11/'R Households'!K11)-1)/5</f>
        <v>8.5586738746303848E-3</v>
      </c>
      <c r="M47" s="33">
        <f>(('R Households'!L11/'R Households'!F11)-1)/30</f>
        <v>8.5313955733499654E-3</v>
      </c>
    </row>
    <row r="48" spans="1:13">
      <c r="A48" s="1" t="s">
        <v>6</v>
      </c>
      <c r="B48" s="1"/>
      <c r="C48" s="33">
        <f>(('R Households'!C12/'R Households'!B12)-1)/10</f>
        <v>1.6637881404720778E-2</v>
      </c>
      <c r="D48" s="33">
        <f>(('R Households'!D12/'R Households'!C12)-1)/10</f>
        <v>1.1237249095097091E-2</v>
      </c>
      <c r="E48" s="33">
        <f>(('R Households'!E12/'R Households'!D12)-1)/5</f>
        <v>5.1631968799568549E-3</v>
      </c>
      <c r="F48" s="33">
        <f>(('R Households'!F12/'R Households'!E12)-1)/5</f>
        <v>6.1330584802747889E-3</v>
      </c>
      <c r="G48" s="33">
        <f>(('R Households'!G12/'R Households'!F12)-1)/5</f>
        <v>8.6922970490428408E-3</v>
      </c>
      <c r="H48" s="33">
        <f>(('R Households'!H12/'R Households'!G12)-1)/5</f>
        <v>8.1154455925407827E-3</v>
      </c>
      <c r="I48" s="33">
        <f>(('R Households'!I12/'R Households'!H12)-1)/5</f>
        <v>8.6935170495497701E-3</v>
      </c>
      <c r="J48" s="33">
        <f>(('R Households'!J12/'R Households'!I12)-1)/5</f>
        <v>8.4363552271745409E-3</v>
      </c>
      <c r="K48" s="33">
        <f>(('R Households'!K12/'R Households'!J12)-1)/5</f>
        <v>8.0214798081589492E-3</v>
      </c>
      <c r="L48" s="33">
        <f>(('R Households'!L12/'R Households'!K12)-1)/5</f>
        <v>8.9208884925372264E-3</v>
      </c>
      <c r="M48" s="33">
        <f>(('R Households'!L12/'R Households'!F12)-1)/30</f>
        <v>9.4310267736992907E-3</v>
      </c>
    </row>
    <row r="50" spans="1:13">
      <c r="A50" s="1" t="s">
        <v>7</v>
      </c>
      <c r="B50" s="1"/>
      <c r="C50" s="33">
        <f>(('R Households'!C14/'R Households'!B14)-1)/10</f>
        <v>7.560416244129997E-3</v>
      </c>
      <c r="D50" s="33">
        <f>(('R Households'!D14/'R Households'!C14)-1)/10</f>
        <v>5.4131673991558273E-3</v>
      </c>
      <c r="E50" s="33">
        <f>(('R Households'!E14/'R Households'!D14)-1)/5</f>
        <v>7.1081104680786652E-3</v>
      </c>
      <c r="F50" s="33">
        <f>(('R Households'!F14/'R Households'!E14)-1)/5</f>
        <v>8.5708087768737069E-3</v>
      </c>
      <c r="G50" s="33">
        <f>(('R Households'!G14/'R Households'!F14)-1)/5</f>
        <v>7.0489386606054083E-3</v>
      </c>
      <c r="H50" s="33">
        <f>(('R Households'!H14/'R Households'!G14)-1)/5</f>
        <v>5.8257537345268061E-3</v>
      </c>
      <c r="I50" s="33">
        <f>(('R Households'!I14/'R Households'!H14)-1)/5</f>
        <v>6.5311303701894637E-3</v>
      </c>
      <c r="J50" s="33">
        <f>(('R Households'!J14/'R Households'!I14)-1)/5</f>
        <v>8.4333458093786007E-3</v>
      </c>
      <c r="K50" s="33">
        <f>(('R Households'!K14/'R Households'!J14)-1)/5</f>
        <v>8.1139305441281454E-3</v>
      </c>
      <c r="L50" s="33">
        <f>(('R Households'!L14/'R Households'!K14)-1)/5</f>
        <v>5.1720673668484542E-3</v>
      </c>
      <c r="M50" s="33">
        <f>(('R Households'!L14/'R Households'!F14)-1)/30</f>
        <v>7.4651109034130116E-3</v>
      </c>
    </row>
    <row r="52" spans="1:13">
      <c r="A52" s="7" t="s">
        <v>12</v>
      </c>
      <c r="B52" s="7"/>
    </row>
  </sheetData>
  <mergeCells count="1">
    <mergeCell ref="A1:M1"/>
  </mergeCells>
  <phoneticPr fontId="0" type="noConversion"/>
  <pageMargins left="0.75" right="0.75" top="1" bottom="1" header="0.5" footer="0.5"/>
  <pageSetup scale="7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M1069"/>
  <sheetViews>
    <sheetView workbookViewId="0">
      <selection activeCell="K48" sqref="K48"/>
    </sheetView>
  </sheetViews>
  <sheetFormatPr defaultRowHeight="12.75"/>
  <cols>
    <col min="1" max="1" width="1.7109375" customWidth="1"/>
    <col min="2" max="2" width="15.85546875" customWidth="1"/>
    <col min="3" max="4" width="9.28515625" style="17" customWidth="1"/>
    <col min="5" max="13" width="9.28515625" customWidth="1"/>
    <col min="14" max="14" width="1.7109375" customWidth="1"/>
  </cols>
  <sheetData>
    <row r="1" spans="2:39" ht="18">
      <c r="B1" s="55" t="s">
        <v>82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4" spans="2:39">
      <c r="B4" s="30" t="s">
        <v>35</v>
      </c>
      <c r="C4" s="42">
        <v>1970</v>
      </c>
      <c r="D4" s="42">
        <v>1980</v>
      </c>
      <c r="E4" s="43">
        <v>1990</v>
      </c>
      <c r="F4" s="43">
        <v>2000</v>
      </c>
      <c r="G4" s="43">
        <v>2002</v>
      </c>
      <c r="H4" s="43">
        <v>2005</v>
      </c>
      <c r="I4" s="43">
        <v>2010</v>
      </c>
      <c r="J4" s="43">
        <v>2015</v>
      </c>
      <c r="K4" s="43">
        <v>2020</v>
      </c>
      <c r="L4" s="43">
        <v>2025</v>
      </c>
      <c r="M4" s="43">
        <v>2030</v>
      </c>
      <c r="N4" s="8"/>
      <c r="O4" s="9"/>
      <c r="P4" s="9"/>
      <c r="Q4" s="9"/>
      <c r="R4" s="9"/>
      <c r="S4" s="9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2:39">
      <c r="B5" s="19" t="s">
        <v>2</v>
      </c>
      <c r="C5" s="39">
        <v>7894.9</v>
      </c>
      <c r="D5" s="39">
        <v>7071.6</v>
      </c>
      <c r="E5" s="40">
        <v>7322.5640000000003</v>
      </c>
      <c r="F5" s="40">
        <v>8008.2780000000002</v>
      </c>
      <c r="G5" s="41">
        <f>SUM(G6,G7,G8,G10,G9)</f>
        <v>8072.0110000000004</v>
      </c>
      <c r="H5" s="40">
        <v>8209.3282656625124</v>
      </c>
      <c r="I5" s="40">
        <v>8411.7449468988816</v>
      </c>
      <c r="J5" s="40">
        <v>8674.0614367026774</v>
      </c>
      <c r="K5" s="40">
        <v>9013.5339030661216</v>
      </c>
      <c r="L5" s="40">
        <v>9352.5131326015708</v>
      </c>
      <c r="M5" s="40">
        <v>9492.3667818377089</v>
      </c>
      <c r="O5" s="10"/>
      <c r="P5" s="10"/>
      <c r="Q5" s="10"/>
      <c r="R5" s="10"/>
      <c r="S5" s="10"/>
      <c r="T5" s="11"/>
      <c r="U5" s="11"/>
    </row>
    <row r="6" spans="2:39">
      <c r="B6" s="22" t="s">
        <v>36</v>
      </c>
      <c r="C6" s="23">
        <v>1471.7</v>
      </c>
      <c r="D6" s="23">
        <v>1169</v>
      </c>
      <c r="E6" s="24">
        <v>1203.8</v>
      </c>
      <c r="F6" s="25">
        <v>1332.65</v>
      </c>
      <c r="G6" s="36">
        <f>1358370*0.001</f>
        <v>1358.3700000000001</v>
      </c>
      <c r="H6" s="25">
        <v>1367.4563574953504</v>
      </c>
      <c r="I6" s="25">
        <v>1391.0563574953505</v>
      </c>
      <c r="J6" s="25">
        <v>1432.0563574953505</v>
      </c>
      <c r="K6" s="25">
        <v>1484.8563574953505</v>
      </c>
      <c r="L6" s="25">
        <v>1546.7563574953504</v>
      </c>
      <c r="M6" s="25">
        <v>1557.3563574953505</v>
      </c>
      <c r="N6" s="11"/>
      <c r="O6" s="11"/>
      <c r="P6" s="11"/>
      <c r="Q6" s="11"/>
      <c r="R6" s="11"/>
      <c r="S6" s="11"/>
      <c r="T6" s="11"/>
      <c r="U6" s="11"/>
      <c r="V6" s="13"/>
      <c r="W6" s="14"/>
      <c r="X6" s="14"/>
      <c r="Y6" s="14"/>
    </row>
    <row r="7" spans="2:39">
      <c r="B7" s="22" t="s">
        <v>37</v>
      </c>
      <c r="C7" s="23">
        <v>2602</v>
      </c>
      <c r="D7" s="23">
        <v>2231</v>
      </c>
      <c r="E7" s="24">
        <v>2300.6999999999998</v>
      </c>
      <c r="F7" s="25">
        <v>2465.326</v>
      </c>
      <c r="G7" s="36">
        <f>2475650*0.001</f>
        <v>2475.65</v>
      </c>
      <c r="H7" s="25">
        <v>2515.294172172124</v>
      </c>
      <c r="I7" s="25">
        <v>2565.8941721721239</v>
      </c>
      <c r="J7" s="25">
        <v>2622.294172172124</v>
      </c>
      <c r="K7" s="25">
        <v>2688.0941721721238</v>
      </c>
      <c r="L7" s="25">
        <v>2764.294172172124</v>
      </c>
      <c r="M7" s="25">
        <v>2797.4941721721239</v>
      </c>
      <c r="N7" s="11"/>
      <c r="O7" s="11"/>
      <c r="P7" s="11"/>
      <c r="Q7" s="11"/>
      <c r="R7" s="11"/>
      <c r="S7" s="11"/>
      <c r="T7" s="11"/>
      <c r="U7" s="11"/>
      <c r="V7" s="13"/>
      <c r="W7" s="14"/>
      <c r="X7" s="14"/>
      <c r="Y7" s="14"/>
    </row>
    <row r="8" spans="2:39">
      <c r="B8" s="22" t="s">
        <v>38</v>
      </c>
      <c r="C8" s="23">
        <v>1539.2</v>
      </c>
      <c r="D8" s="23">
        <v>1428.3</v>
      </c>
      <c r="E8" s="24">
        <v>1487.5</v>
      </c>
      <c r="F8" s="25">
        <v>1537.1949999999999</v>
      </c>
      <c r="G8" s="36">
        <f>1555434*0.001</f>
        <v>1555.434</v>
      </c>
      <c r="H8" s="25">
        <v>1582.9510529543952</v>
      </c>
      <c r="I8" s="25">
        <v>1625.7510529543952</v>
      </c>
      <c r="J8" s="25">
        <v>1650.8675427581918</v>
      </c>
      <c r="K8" s="25">
        <v>1675.7675427581921</v>
      </c>
      <c r="L8" s="25">
        <v>1694.167542758192</v>
      </c>
      <c r="M8" s="25">
        <v>1709.167542758192</v>
      </c>
      <c r="N8" s="11"/>
      <c r="O8" s="11"/>
      <c r="P8" s="11"/>
      <c r="Q8" s="11"/>
      <c r="R8" s="11"/>
      <c r="S8" s="11"/>
      <c r="T8" s="11"/>
      <c r="U8" s="11"/>
      <c r="V8" s="13"/>
      <c r="W8" s="14"/>
      <c r="X8" s="14"/>
      <c r="Y8" s="14"/>
    </row>
    <row r="9" spans="2:39">
      <c r="B9" s="22" t="s">
        <v>39</v>
      </c>
      <c r="C9" s="23">
        <v>1986.5</v>
      </c>
      <c r="D9" s="23">
        <v>1891.3</v>
      </c>
      <c r="E9" s="24">
        <v>1951.6</v>
      </c>
      <c r="F9" s="25">
        <v>2229.3789999999999</v>
      </c>
      <c r="G9" s="36">
        <f>2227172*0.001</f>
        <v>2227.172</v>
      </c>
      <c r="H9" s="25">
        <v>2272.7452734527114</v>
      </c>
      <c r="I9" s="25">
        <v>2334.3000000000002</v>
      </c>
      <c r="J9" s="25">
        <v>2445.1999999999998</v>
      </c>
      <c r="K9" s="25">
        <v>2610.8000000000002</v>
      </c>
      <c r="L9" s="25">
        <v>2756.3</v>
      </c>
      <c r="M9" s="25">
        <v>2795.4</v>
      </c>
      <c r="N9" s="11"/>
      <c r="O9" s="11"/>
      <c r="P9" s="11"/>
      <c r="Q9" s="11"/>
      <c r="R9" s="11"/>
      <c r="S9" s="11"/>
      <c r="T9" s="11"/>
      <c r="U9" s="11"/>
      <c r="V9" s="13"/>
      <c r="W9" s="14"/>
      <c r="X9" s="14"/>
      <c r="Y9" s="14"/>
    </row>
    <row r="10" spans="2:39">
      <c r="B10" s="22" t="s">
        <v>40</v>
      </c>
      <c r="C10" s="23">
        <v>295.5</v>
      </c>
      <c r="D10" s="23">
        <v>352</v>
      </c>
      <c r="E10" s="24">
        <v>379</v>
      </c>
      <c r="F10" s="25">
        <v>443.72800000000001</v>
      </c>
      <c r="G10" s="36">
        <f>455385*0.001</f>
        <v>455.38499999999999</v>
      </c>
      <c r="H10" s="25">
        <v>470.88914509235008</v>
      </c>
      <c r="I10" s="25">
        <v>494.68914509235009</v>
      </c>
      <c r="J10" s="25">
        <v>523.68914509235015</v>
      </c>
      <c r="K10" s="25">
        <v>553.9891450923501</v>
      </c>
      <c r="L10" s="25">
        <v>590.9891450923501</v>
      </c>
      <c r="M10" s="25">
        <v>632.9891450923501</v>
      </c>
      <c r="N10" s="11"/>
      <c r="O10" s="11"/>
      <c r="P10" s="11"/>
      <c r="Q10" s="11"/>
      <c r="R10" s="11"/>
      <c r="S10" s="11"/>
      <c r="T10" s="11"/>
      <c r="U10" s="11"/>
      <c r="V10" s="13"/>
      <c r="W10" s="14"/>
      <c r="X10" s="14"/>
      <c r="Y10" s="14"/>
    </row>
    <row r="11" spans="2:39">
      <c r="C11" s="15"/>
      <c r="D11" s="15"/>
      <c r="E11" s="12"/>
      <c r="F11" s="12"/>
      <c r="G11" s="12"/>
      <c r="H11" s="12"/>
      <c r="I11" s="12"/>
      <c r="J11" s="12"/>
      <c r="K11" s="12"/>
      <c r="L11" s="12"/>
      <c r="M11" s="12"/>
      <c r="N11" s="1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2:39">
      <c r="B12" s="19" t="s">
        <v>3</v>
      </c>
      <c r="C12" s="20">
        <v>2553</v>
      </c>
      <c r="D12" s="20">
        <v>2605.8000000000002</v>
      </c>
      <c r="E12" s="21">
        <v>2609.212</v>
      </c>
      <c r="F12" s="21">
        <v>2753.913</v>
      </c>
      <c r="G12" s="37">
        <f>SUM(G13:G14)</f>
        <v>2794.9920000000002</v>
      </c>
      <c r="H12" s="21">
        <v>2837.2314565701263</v>
      </c>
      <c r="I12" s="21">
        <v>2923.1146831560718</v>
      </c>
      <c r="J12" s="21">
        <v>2999.6399855370933</v>
      </c>
      <c r="K12" s="21">
        <v>3070.2504124668039</v>
      </c>
      <c r="L12" s="21">
        <v>3160.6914286964115</v>
      </c>
      <c r="M12" s="21">
        <v>3219.843290705483</v>
      </c>
      <c r="N12" s="11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2:39">
      <c r="B13" s="22" t="s">
        <v>41</v>
      </c>
      <c r="C13" s="23">
        <v>1428.1</v>
      </c>
      <c r="D13" s="23">
        <v>1321.6</v>
      </c>
      <c r="E13" s="24">
        <v>1287.4000000000001</v>
      </c>
      <c r="F13" s="25">
        <v>1334.5440000000001</v>
      </c>
      <c r="G13" s="36">
        <f>1339265*0.001</f>
        <v>1339.2650000000001</v>
      </c>
      <c r="H13" s="25">
        <v>1357.3661896347585</v>
      </c>
      <c r="I13" s="25">
        <v>1377.6661896347584</v>
      </c>
      <c r="J13" s="25">
        <v>1394.4661896347584</v>
      </c>
      <c r="K13" s="25">
        <v>1409.8661896347585</v>
      </c>
      <c r="L13" s="25">
        <v>1423.8661896347585</v>
      </c>
      <c r="M13" s="25">
        <v>1436.4661896347584</v>
      </c>
      <c r="N13" s="11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2:39">
      <c r="B14" s="22" t="s">
        <v>42</v>
      </c>
      <c r="C14" s="23">
        <v>1124.9000000000001</v>
      </c>
      <c r="D14" s="23">
        <v>1284.2</v>
      </c>
      <c r="E14" s="24">
        <v>1321.8</v>
      </c>
      <c r="F14" s="25">
        <v>1419.3690000000001</v>
      </c>
      <c r="G14" s="36">
        <f>1455727*0.001</f>
        <v>1455.7270000000001</v>
      </c>
      <c r="H14" s="25">
        <v>1479.8008657585772</v>
      </c>
      <c r="I14" s="25">
        <v>1545.4008657585771</v>
      </c>
      <c r="J14" s="25">
        <v>1605.1737959023349</v>
      </c>
      <c r="K14" s="25">
        <v>1660.3842228320455</v>
      </c>
      <c r="L14" s="25">
        <v>1736.8252390616531</v>
      </c>
      <c r="M14" s="25">
        <v>1783.3771010707246</v>
      </c>
      <c r="N14" s="1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2:39">
      <c r="C15" s="15"/>
      <c r="D15" s="15"/>
      <c r="E15" s="12"/>
      <c r="F15" s="12"/>
      <c r="G15" s="12"/>
      <c r="H15" s="12"/>
      <c r="I15" s="12"/>
      <c r="J15" s="12"/>
      <c r="K15" s="12"/>
      <c r="L15" s="12"/>
      <c r="M15" s="12"/>
      <c r="N15" s="11"/>
      <c r="O15" s="11"/>
      <c r="P15" s="11"/>
      <c r="Q15" s="11"/>
      <c r="R15" s="11"/>
      <c r="S15" s="11"/>
      <c r="T15" s="14"/>
      <c r="U15" s="14"/>
      <c r="V15" s="14"/>
      <c r="W15" s="14"/>
      <c r="X15" s="14"/>
      <c r="Y15" s="14"/>
    </row>
    <row r="16" spans="2:39">
      <c r="B16" s="19" t="s">
        <v>4</v>
      </c>
      <c r="C16" s="20">
        <v>1818.5</v>
      </c>
      <c r="D16" s="20">
        <v>1931.3</v>
      </c>
      <c r="E16" s="21">
        <v>2025.972</v>
      </c>
      <c r="F16" s="21">
        <v>2179.1889999999999</v>
      </c>
      <c r="G16" s="21">
        <f>SUM(G17:G23)</f>
        <v>2225.3290000000002</v>
      </c>
      <c r="H16" s="21">
        <v>2312.7511322887294</v>
      </c>
      <c r="I16" s="21">
        <v>2422.3556469744713</v>
      </c>
      <c r="J16" s="21">
        <v>2500.9340492295864</v>
      </c>
      <c r="K16" s="21">
        <v>2607.2251736421053</v>
      </c>
      <c r="L16" s="21">
        <v>2719.9221932044738</v>
      </c>
      <c r="M16" s="21">
        <v>2871.5897632831029</v>
      </c>
      <c r="N16" s="11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>
      <c r="B17" s="22" t="s">
        <v>43</v>
      </c>
      <c r="C17" s="23">
        <v>222.3</v>
      </c>
      <c r="D17" s="23">
        <v>245.1</v>
      </c>
      <c r="E17" s="25">
        <v>259.5</v>
      </c>
      <c r="F17" s="25">
        <v>280.14999999999998</v>
      </c>
      <c r="G17" s="36">
        <f>287675*0.001</f>
        <v>287.67500000000001</v>
      </c>
      <c r="H17" s="25">
        <v>300.05315555398249</v>
      </c>
      <c r="I17" s="25">
        <v>328.04489264318437</v>
      </c>
      <c r="J17" s="25">
        <v>342.89758229835678</v>
      </c>
      <c r="K17" s="25">
        <v>362.91254632713378</v>
      </c>
      <c r="L17" s="25">
        <v>383.05752818928607</v>
      </c>
      <c r="M17" s="25">
        <v>431.45752818928611</v>
      </c>
      <c r="N17" s="11"/>
      <c r="O17" s="12"/>
      <c r="P17" s="11"/>
      <c r="Q17" s="11"/>
      <c r="R17" s="11"/>
      <c r="S17" s="14"/>
      <c r="T17" s="11"/>
      <c r="U17" s="11"/>
      <c r="V17" s="13"/>
      <c r="W17" s="13"/>
      <c r="X17" s="14"/>
      <c r="Y17" s="14"/>
    </row>
    <row r="18" spans="2:25">
      <c r="B18" s="22" t="s">
        <v>44</v>
      </c>
      <c r="C18" s="23">
        <v>221.7</v>
      </c>
      <c r="D18" s="23">
        <v>259.60000000000002</v>
      </c>
      <c r="E18" s="25">
        <v>307.60000000000002</v>
      </c>
      <c r="F18" s="25">
        <v>341.36700000000002</v>
      </c>
      <c r="G18" s="36">
        <f>355802*0.001</f>
        <v>355.80200000000002</v>
      </c>
      <c r="H18" s="25">
        <v>375.63438703916768</v>
      </c>
      <c r="I18" s="25">
        <v>408.87166403447287</v>
      </c>
      <c r="J18" s="25">
        <v>434.14049162067977</v>
      </c>
      <c r="K18" s="25">
        <v>467.04279377895313</v>
      </c>
      <c r="L18" s="25">
        <v>499.18160877290723</v>
      </c>
      <c r="M18" s="25">
        <v>532.38160877290727</v>
      </c>
      <c r="N18" s="11"/>
      <c r="O18" s="12"/>
      <c r="P18" s="11"/>
      <c r="Q18" s="11"/>
      <c r="R18" s="11"/>
      <c r="S18" s="14"/>
      <c r="T18" s="11"/>
      <c r="U18" s="11"/>
      <c r="V18" s="13"/>
      <c r="W18" s="13"/>
      <c r="X18" s="14"/>
      <c r="Y18" s="14"/>
    </row>
    <row r="19" spans="2:25">
      <c r="B19" s="22" t="s">
        <v>45</v>
      </c>
      <c r="C19" s="23">
        <v>56.7</v>
      </c>
      <c r="D19" s="23">
        <v>77.2</v>
      </c>
      <c r="E19" s="25">
        <v>83.9</v>
      </c>
      <c r="F19" s="25">
        <v>95.745000000000005</v>
      </c>
      <c r="G19" s="36">
        <f>98530*0.001</f>
        <v>98.53</v>
      </c>
      <c r="H19" s="25">
        <v>101.91265205387383</v>
      </c>
      <c r="I19" s="25">
        <v>110.04260510551703</v>
      </c>
      <c r="J19" s="25">
        <v>114.59598441586184</v>
      </c>
      <c r="K19" s="25">
        <v>120.29468945183307</v>
      </c>
      <c r="L19" s="25">
        <v>126.11693854494067</v>
      </c>
      <c r="M19" s="25">
        <v>134.31693854494068</v>
      </c>
      <c r="N19" s="11"/>
      <c r="O19" s="12"/>
      <c r="P19" s="11"/>
      <c r="Q19" s="11"/>
      <c r="R19" s="11"/>
      <c r="S19" s="14"/>
      <c r="T19" s="11"/>
      <c r="U19" s="11"/>
      <c r="V19" s="13"/>
      <c r="W19" s="13"/>
      <c r="X19" s="14"/>
      <c r="Y19" s="14"/>
    </row>
    <row r="20" spans="2:25">
      <c r="B20" s="22" t="s">
        <v>46</v>
      </c>
      <c r="C20" s="23">
        <v>229.9</v>
      </c>
      <c r="D20" s="23">
        <v>259.5</v>
      </c>
      <c r="E20" s="25">
        <v>265.5</v>
      </c>
      <c r="F20" s="25">
        <v>286.75299999999999</v>
      </c>
      <c r="G20" s="36">
        <f>291230*0.001</f>
        <v>291.23</v>
      </c>
      <c r="H20" s="25">
        <v>298.90671343241308</v>
      </c>
      <c r="I20" s="25">
        <v>315.68117352630981</v>
      </c>
      <c r="J20" s="25">
        <v>328.36558731941324</v>
      </c>
      <c r="K20" s="25">
        <v>342.54285350646359</v>
      </c>
      <c r="L20" s="25">
        <v>357.56425616668128</v>
      </c>
      <c r="M20" s="25">
        <v>370.46425616668125</v>
      </c>
      <c r="N20" s="11"/>
      <c r="O20" s="12"/>
      <c r="P20" s="11"/>
      <c r="Q20" s="11"/>
      <c r="R20" s="11"/>
      <c r="S20" s="14"/>
      <c r="T20" s="11"/>
      <c r="U20" s="11"/>
      <c r="V20" s="13"/>
      <c r="W20" s="13"/>
      <c r="X20" s="14"/>
      <c r="Y20" s="14"/>
    </row>
    <row r="21" spans="2:25">
      <c r="B21" s="22" t="s">
        <v>47</v>
      </c>
      <c r="C21" s="23">
        <v>52.6</v>
      </c>
      <c r="D21" s="23">
        <v>65.099999999999994</v>
      </c>
      <c r="E21" s="25">
        <v>69.3</v>
      </c>
      <c r="F21" s="25">
        <v>73.966000000000008</v>
      </c>
      <c r="G21" s="36">
        <f>74132*0.001</f>
        <v>74.132000000000005</v>
      </c>
      <c r="H21" s="25">
        <v>79.121936440719281</v>
      </c>
      <c r="I21" s="25">
        <v>90.339213436024451</v>
      </c>
      <c r="J21" s="25">
        <v>96.193558263610655</v>
      </c>
      <c r="K21" s="25">
        <v>102.30924171684808</v>
      </c>
      <c r="L21" s="25">
        <v>108.36438077368</v>
      </c>
      <c r="M21" s="25">
        <v>125.26438077368</v>
      </c>
      <c r="N21" s="11"/>
      <c r="O21" s="12"/>
      <c r="P21" s="11"/>
      <c r="Q21" s="11"/>
      <c r="R21" s="11"/>
      <c r="S21" s="14"/>
      <c r="T21" s="11"/>
      <c r="U21" s="11"/>
      <c r="V21" s="13"/>
      <c r="W21" s="13"/>
      <c r="X21" s="14"/>
      <c r="Y21" s="14"/>
    </row>
    <row r="22" spans="2:25">
      <c r="B22" s="22" t="s">
        <v>48</v>
      </c>
      <c r="C22" s="23">
        <v>141.19999999999999</v>
      </c>
      <c r="D22" s="23">
        <v>158.19999999999999</v>
      </c>
      <c r="E22" s="25">
        <v>165.3</v>
      </c>
      <c r="F22" s="25">
        <v>177.749</v>
      </c>
      <c r="G22" s="36">
        <f>180066*0.001</f>
        <v>180.066</v>
      </c>
      <c r="H22" s="25">
        <v>188.82928494427665</v>
      </c>
      <c r="I22" s="25">
        <v>195.2097544278447</v>
      </c>
      <c r="J22" s="25">
        <v>208.43623718646541</v>
      </c>
      <c r="K22" s="25">
        <v>226.22731632315603</v>
      </c>
      <c r="L22" s="25">
        <v>243.34472865689244</v>
      </c>
      <c r="M22" s="25">
        <v>265.74472865689245</v>
      </c>
      <c r="N22" s="11"/>
      <c r="O22" s="12"/>
      <c r="P22" s="11"/>
      <c r="Q22" s="11"/>
      <c r="R22" s="11"/>
      <c r="S22" s="11"/>
      <c r="T22" s="11"/>
      <c r="U22" s="11"/>
      <c r="V22" s="13"/>
      <c r="W22" s="13"/>
      <c r="X22" s="14"/>
      <c r="Y22" s="14"/>
    </row>
    <row r="23" spans="2:25">
      <c r="B23" s="22" t="s">
        <v>49</v>
      </c>
      <c r="C23" s="23">
        <v>894.1</v>
      </c>
      <c r="D23" s="23">
        <v>866.6</v>
      </c>
      <c r="E23" s="25">
        <v>874.9</v>
      </c>
      <c r="F23" s="25">
        <v>923.45900000000006</v>
      </c>
      <c r="G23" s="36">
        <f>937894*0.001</f>
        <v>937.89400000000001</v>
      </c>
      <c r="H23" s="25">
        <v>968.1985134201002</v>
      </c>
      <c r="I23" s="25">
        <v>974.16733971117992</v>
      </c>
      <c r="J23" s="25">
        <v>976.22720178014538</v>
      </c>
      <c r="K23" s="25">
        <v>985.8272017801454</v>
      </c>
      <c r="L23" s="25">
        <v>1002.2272017801454</v>
      </c>
      <c r="M23" s="25">
        <v>1011.9272017801454</v>
      </c>
      <c r="N23" s="11"/>
      <c r="O23" s="12"/>
      <c r="P23" s="11"/>
      <c r="Q23" s="11"/>
      <c r="R23" s="11"/>
      <c r="S23" s="14"/>
      <c r="T23" s="11"/>
      <c r="U23" s="11"/>
      <c r="V23" s="13"/>
      <c r="W23" s="13"/>
      <c r="X23" s="14"/>
      <c r="Y23" s="14"/>
    </row>
    <row r="24" spans="2:25">
      <c r="C24" s="15"/>
      <c r="D24" s="15"/>
      <c r="E24" s="12"/>
      <c r="F24" s="12"/>
      <c r="G24" s="12"/>
      <c r="H24" s="12"/>
      <c r="I24" s="12"/>
      <c r="J24" s="12"/>
      <c r="K24" s="12"/>
      <c r="L24" s="12"/>
      <c r="M24" s="12"/>
      <c r="N24" s="11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2:25">
      <c r="B25" s="19" t="s">
        <v>5</v>
      </c>
      <c r="C25" s="20">
        <v>5799.7</v>
      </c>
      <c r="D25" s="20">
        <v>5857</v>
      </c>
      <c r="E25" s="21">
        <v>6097.1</v>
      </c>
      <c r="F25" s="21">
        <v>6661.75</v>
      </c>
      <c r="G25" s="21">
        <f>SUM(G26:G39)</f>
        <v>6790.155999999999</v>
      </c>
      <c r="H25" s="21">
        <v>6927.0289716676807</v>
      </c>
      <c r="I25" s="21">
        <v>7095.904076793764</v>
      </c>
      <c r="J25" s="21">
        <v>7271.5220600685661</v>
      </c>
      <c r="K25" s="21">
        <v>7470.4555755021483</v>
      </c>
      <c r="L25" s="21">
        <v>7874.9401765388075</v>
      </c>
      <c r="M25" s="21">
        <v>8201.963005642403</v>
      </c>
      <c r="N25" s="11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2:25">
      <c r="B26" s="22" t="s">
        <v>50</v>
      </c>
      <c r="C26" s="23">
        <v>898</v>
      </c>
      <c r="D26" s="23">
        <v>845.4</v>
      </c>
      <c r="E26" s="25">
        <v>825.4</v>
      </c>
      <c r="F26" s="25">
        <v>884.11800000000005</v>
      </c>
      <c r="G26" s="25">
        <f>894454*0.001</f>
        <v>894.45400000000006</v>
      </c>
      <c r="H26" s="25">
        <v>905.37254527187088</v>
      </c>
      <c r="I26" s="25">
        <v>907.35754527187089</v>
      </c>
      <c r="J26" s="25">
        <v>916.99854527187097</v>
      </c>
      <c r="K26" s="25">
        <v>931.83054527187096</v>
      </c>
      <c r="L26" s="25">
        <v>963.0685452718709</v>
      </c>
      <c r="M26" s="25">
        <v>989.6165452718709</v>
      </c>
      <c r="N26" s="11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2:25">
      <c r="B27" s="22" t="s">
        <v>51</v>
      </c>
      <c r="C27" s="23">
        <v>930</v>
      </c>
      <c r="D27" s="23">
        <v>851.3</v>
      </c>
      <c r="E27" s="25">
        <v>778</v>
      </c>
      <c r="F27" s="25">
        <v>793.63300000000004</v>
      </c>
      <c r="G27" s="25">
        <f>795905*0.001</f>
        <v>795.90499999999997</v>
      </c>
      <c r="H27" s="25">
        <v>809.79779679299008</v>
      </c>
      <c r="I27" s="25">
        <v>818.03079679299003</v>
      </c>
      <c r="J27" s="25">
        <v>825.95879679299003</v>
      </c>
      <c r="K27" s="25">
        <v>841.79479679299004</v>
      </c>
      <c r="L27" s="25">
        <v>875.01379679299009</v>
      </c>
      <c r="M27" s="25">
        <v>893.64579679299004</v>
      </c>
      <c r="N27" s="11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2:25">
      <c r="B28" s="22" t="s">
        <v>52</v>
      </c>
      <c r="C28" s="23">
        <v>609.29999999999995</v>
      </c>
      <c r="D28" s="23">
        <v>557</v>
      </c>
      <c r="E28" s="25">
        <v>553.1</v>
      </c>
      <c r="F28" s="25">
        <v>608.97500000000002</v>
      </c>
      <c r="G28" s="25">
        <f>609936*0.001</f>
        <v>609.93600000000004</v>
      </c>
      <c r="H28" s="25">
        <v>622.11724379213331</v>
      </c>
      <c r="I28" s="25">
        <v>648.59624379213335</v>
      </c>
      <c r="J28" s="25">
        <v>670.59124379213335</v>
      </c>
      <c r="K28" s="25">
        <v>688.57724379213334</v>
      </c>
      <c r="L28" s="25">
        <v>713.46424379213329</v>
      </c>
      <c r="M28" s="25">
        <v>743.63924379213336</v>
      </c>
      <c r="N28" s="11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2:25">
      <c r="B29" s="22" t="s">
        <v>53</v>
      </c>
      <c r="C29" s="23">
        <v>69.7</v>
      </c>
      <c r="D29" s="23">
        <v>87.4</v>
      </c>
      <c r="E29" s="25">
        <v>107.9</v>
      </c>
      <c r="F29" s="25">
        <v>121.989</v>
      </c>
      <c r="G29" s="25">
        <f>126685*0.001</f>
        <v>126.685</v>
      </c>
      <c r="H29" s="25">
        <v>130.00344578471757</v>
      </c>
      <c r="I29" s="25">
        <v>136.07144578471758</v>
      </c>
      <c r="J29" s="25">
        <v>139.29944578471756</v>
      </c>
      <c r="K29" s="25">
        <v>143.47844578471756</v>
      </c>
      <c r="L29" s="25">
        <v>154.55944578471758</v>
      </c>
      <c r="M29" s="25">
        <v>165.12544578471756</v>
      </c>
      <c r="N29" s="11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2:25">
      <c r="B30" s="22" t="s">
        <v>54</v>
      </c>
      <c r="C30" s="23">
        <v>304</v>
      </c>
      <c r="D30" s="23">
        <v>307.89999999999998</v>
      </c>
      <c r="E30" s="25">
        <v>325.8</v>
      </c>
      <c r="F30" s="25">
        <v>350.76100000000002</v>
      </c>
      <c r="G30" s="25">
        <f>358180*0.001</f>
        <v>358.18</v>
      </c>
      <c r="H30" s="25">
        <v>366.54256842352117</v>
      </c>
      <c r="I30" s="25">
        <v>388.36256842352117</v>
      </c>
      <c r="J30" s="25">
        <v>400.8345684235212</v>
      </c>
      <c r="K30" s="25">
        <v>410.1065684235212</v>
      </c>
      <c r="L30" s="25">
        <v>443.14656842352122</v>
      </c>
      <c r="M30" s="25">
        <v>482.71756842352119</v>
      </c>
      <c r="N30" s="11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2:25">
      <c r="B31" s="22" t="s">
        <v>55</v>
      </c>
      <c r="C31" s="23">
        <v>583.79999999999995</v>
      </c>
      <c r="D31" s="23">
        <v>595.9</v>
      </c>
      <c r="E31" s="25">
        <v>671.7</v>
      </c>
      <c r="F31" s="25">
        <v>750.16200000000003</v>
      </c>
      <c r="G31" s="25">
        <f>772410*0.001</f>
        <v>772.41</v>
      </c>
      <c r="H31" s="25">
        <v>785.62453094739044</v>
      </c>
      <c r="I31" s="25">
        <v>813.4825309473905</v>
      </c>
      <c r="J31" s="25">
        <v>842.55353094739053</v>
      </c>
      <c r="K31" s="25">
        <v>869.68353094739052</v>
      </c>
      <c r="L31" s="25">
        <v>913.56853094739051</v>
      </c>
      <c r="M31" s="25">
        <v>956.93153094739046</v>
      </c>
      <c r="N31" s="11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2:25">
      <c r="B32" s="22" t="s">
        <v>56</v>
      </c>
      <c r="C32" s="23">
        <v>459.3</v>
      </c>
      <c r="D32" s="23">
        <v>503.2</v>
      </c>
      <c r="E32" s="25">
        <v>553.20000000000005</v>
      </c>
      <c r="F32" s="25">
        <v>615.30100000000004</v>
      </c>
      <c r="G32" s="25">
        <f>627668*0.001</f>
        <v>627.66800000000001</v>
      </c>
      <c r="H32" s="25">
        <v>651.95465397007979</v>
      </c>
      <c r="I32" s="25">
        <v>664.98665397007971</v>
      </c>
      <c r="J32" s="25">
        <v>683.45065397007977</v>
      </c>
      <c r="K32" s="25">
        <v>698.80665397007976</v>
      </c>
      <c r="L32" s="25">
        <v>723.80765397007974</v>
      </c>
      <c r="M32" s="25">
        <v>732.21665397007973</v>
      </c>
      <c r="N32" s="11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5">
      <c r="B33" s="22" t="s">
        <v>57</v>
      </c>
      <c r="C33" s="23">
        <v>383.4</v>
      </c>
      <c r="D33" s="23">
        <v>407.6</v>
      </c>
      <c r="E33" s="25">
        <v>421.3</v>
      </c>
      <c r="F33" s="25">
        <v>470.21199999999999</v>
      </c>
      <c r="G33" s="25">
        <f>478622*0.001</f>
        <v>478.62200000000001</v>
      </c>
      <c r="H33" s="25">
        <v>494.76286083394513</v>
      </c>
      <c r="I33" s="25">
        <v>500.42786083394509</v>
      </c>
      <c r="J33" s="25">
        <v>504.89786083394512</v>
      </c>
      <c r="K33" s="25">
        <v>514.11386083394507</v>
      </c>
      <c r="L33" s="25">
        <v>536.47186083394513</v>
      </c>
      <c r="M33" s="25">
        <v>557.16586083394509</v>
      </c>
      <c r="N33" s="11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5">
      <c r="B34" s="22" t="s">
        <v>58</v>
      </c>
      <c r="C34" s="23">
        <v>208.5</v>
      </c>
      <c r="D34" s="23">
        <v>346</v>
      </c>
      <c r="E34" s="25">
        <v>433.2</v>
      </c>
      <c r="F34" s="25">
        <v>510.916</v>
      </c>
      <c r="G34" s="25">
        <f>536769*0.001</f>
        <v>536.76900000000001</v>
      </c>
      <c r="H34" s="25">
        <v>552.93618504213578</v>
      </c>
      <c r="I34" s="25">
        <v>574.11718504213582</v>
      </c>
      <c r="J34" s="25">
        <v>600.1801850421358</v>
      </c>
      <c r="K34" s="25">
        <v>628.41318504213575</v>
      </c>
      <c r="L34" s="25">
        <v>689.90518504213583</v>
      </c>
      <c r="M34" s="25">
        <v>737.29918504213583</v>
      </c>
      <c r="N34" s="11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5">
      <c r="B35" s="22" t="s">
        <v>59</v>
      </c>
      <c r="C35" s="23">
        <v>460.8</v>
      </c>
      <c r="D35" s="23">
        <v>447.6</v>
      </c>
      <c r="E35" s="25">
        <v>470.9</v>
      </c>
      <c r="F35" s="25">
        <v>489.04900000000004</v>
      </c>
      <c r="G35" s="25">
        <f>496508*0.001</f>
        <v>496.50800000000004</v>
      </c>
      <c r="H35" s="25">
        <v>498.75374370765985</v>
      </c>
      <c r="I35" s="25">
        <v>503.80574370765981</v>
      </c>
      <c r="J35" s="25">
        <v>511.11374370765986</v>
      </c>
      <c r="K35" s="25">
        <v>523.39474370765993</v>
      </c>
      <c r="L35" s="25">
        <v>548.40674370765987</v>
      </c>
      <c r="M35" s="25">
        <v>558.68674370765984</v>
      </c>
      <c r="N35" s="1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5">
      <c r="B36" s="22" t="s">
        <v>60</v>
      </c>
      <c r="C36" s="23">
        <v>198.4</v>
      </c>
      <c r="D36" s="23">
        <v>203.1</v>
      </c>
      <c r="E36" s="25">
        <v>240.2</v>
      </c>
      <c r="F36" s="25">
        <v>297.49</v>
      </c>
      <c r="G36" s="25">
        <f>307722*0.001</f>
        <v>307.72199999999998</v>
      </c>
      <c r="H36" s="25">
        <v>314.90176872042383</v>
      </c>
      <c r="I36" s="25">
        <v>330.40976872042381</v>
      </c>
      <c r="J36" s="25">
        <v>344.52276872042381</v>
      </c>
      <c r="K36" s="25">
        <v>359.87276872042384</v>
      </c>
      <c r="L36" s="25">
        <v>392.7037687204238</v>
      </c>
      <c r="M36" s="25">
        <v>425.9247687204238</v>
      </c>
      <c r="N36" s="11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2:25">
      <c r="B37" s="22" t="s">
        <v>61</v>
      </c>
      <c r="C37" s="23">
        <v>77.5</v>
      </c>
      <c r="D37" s="23">
        <v>116.1</v>
      </c>
      <c r="E37" s="25">
        <v>130.9</v>
      </c>
      <c r="F37" s="25">
        <v>144.166</v>
      </c>
      <c r="G37" s="25">
        <f>148875*0.001</f>
        <v>148.875</v>
      </c>
      <c r="H37" s="25">
        <v>151.99895419041098</v>
      </c>
      <c r="I37" s="25">
        <v>156.073954190411</v>
      </c>
      <c r="J37" s="25">
        <v>160.911954190411</v>
      </c>
      <c r="K37" s="25">
        <v>168.151954190411</v>
      </c>
      <c r="L37" s="25">
        <v>185.536954190411</v>
      </c>
      <c r="M37" s="25">
        <v>198.45595419041101</v>
      </c>
      <c r="N37" s="11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2:25">
      <c r="B38" s="22" t="s">
        <v>62</v>
      </c>
      <c r="C38" s="23">
        <v>543.1</v>
      </c>
      <c r="D38" s="23">
        <v>504.1</v>
      </c>
      <c r="E38" s="25">
        <v>493.8</v>
      </c>
      <c r="F38" s="25">
        <v>522.54100000000005</v>
      </c>
      <c r="G38" s="25">
        <f>528924*0.001</f>
        <v>528.92399999999998</v>
      </c>
      <c r="H38" s="25">
        <v>530.79271252730723</v>
      </c>
      <c r="I38" s="25">
        <v>538.81171252730724</v>
      </c>
      <c r="J38" s="25">
        <v>550.0297125273072</v>
      </c>
      <c r="K38" s="25">
        <v>565.33571252730724</v>
      </c>
      <c r="L38" s="25">
        <v>593.72471252730725</v>
      </c>
      <c r="M38" s="25">
        <v>607.69571252730725</v>
      </c>
      <c r="N38" s="11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>
      <c r="B39" s="22" t="s">
        <v>63</v>
      </c>
      <c r="C39" s="23">
        <v>73.900000000000006</v>
      </c>
      <c r="D39" s="23">
        <v>84.4</v>
      </c>
      <c r="E39" s="25">
        <v>91.7</v>
      </c>
      <c r="F39" s="25">
        <v>102.437</v>
      </c>
      <c r="G39" s="25">
        <f>107498*0.001</f>
        <v>107.498</v>
      </c>
      <c r="H39" s="25">
        <v>111.44407761174801</v>
      </c>
      <c r="I39" s="25">
        <v>115.36907761174801</v>
      </c>
      <c r="J39" s="25">
        <v>120.17907761174801</v>
      </c>
      <c r="K39" s="25">
        <v>126.89707761174802</v>
      </c>
      <c r="L39" s="25">
        <v>141.56307761174801</v>
      </c>
      <c r="M39" s="25">
        <v>152.84207761174801</v>
      </c>
      <c r="N39" s="11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>
      <c r="C40" s="15"/>
      <c r="D40" s="15"/>
      <c r="E40" s="12"/>
      <c r="F40" s="12"/>
      <c r="G40" s="12"/>
      <c r="H40" s="12"/>
      <c r="I40" s="12"/>
      <c r="J40" s="12"/>
      <c r="K40" s="12"/>
      <c r="L40" s="12"/>
      <c r="M40" s="12"/>
      <c r="N40" s="11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2:25">
      <c r="B41" s="19" t="s">
        <v>6</v>
      </c>
      <c r="C41" s="20">
        <v>1681.9</v>
      </c>
      <c r="D41" s="20">
        <v>1725.2</v>
      </c>
      <c r="E41" s="21">
        <v>1805.9560000000001</v>
      </c>
      <c r="F41" s="21">
        <v>1888.768</v>
      </c>
      <c r="G41" s="21">
        <f>SUM(G42:G44)</f>
        <v>1916.6750000000002</v>
      </c>
      <c r="H41" s="21">
        <v>1958.3663927477057</v>
      </c>
      <c r="I41" s="21">
        <v>2016.4776528101695</v>
      </c>
      <c r="J41" s="21">
        <v>2078.3476542512931</v>
      </c>
      <c r="K41" s="21">
        <v>2136.0485256938337</v>
      </c>
      <c r="L41" s="21">
        <v>2206.7690960759373</v>
      </c>
      <c r="M41" s="21">
        <v>2291.5722857816572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4"/>
      <c r="Y41" s="14"/>
    </row>
    <row r="42" spans="2:25">
      <c r="B42" s="22" t="s">
        <v>64</v>
      </c>
      <c r="C42" s="23">
        <v>792.8</v>
      </c>
      <c r="D42" s="23">
        <v>807.1</v>
      </c>
      <c r="E42" s="25">
        <v>827.7</v>
      </c>
      <c r="F42" s="25">
        <v>882.56700000000001</v>
      </c>
      <c r="G42" s="25">
        <f>894622*0.001</f>
        <v>894.62200000000007</v>
      </c>
      <c r="H42" s="25">
        <v>916.1317848357919</v>
      </c>
      <c r="I42" s="25">
        <v>945.69840590282342</v>
      </c>
      <c r="J42" s="25">
        <v>975.29840590282345</v>
      </c>
      <c r="K42" s="25">
        <v>999.28498528089222</v>
      </c>
      <c r="L42" s="25">
        <v>1030.0334212042021</v>
      </c>
      <c r="M42" s="25">
        <v>1067.2264036603424</v>
      </c>
      <c r="N42" s="11"/>
      <c r="O42" s="11"/>
      <c r="P42" s="11"/>
      <c r="Q42" s="11"/>
      <c r="R42" s="11"/>
      <c r="S42" s="11"/>
      <c r="T42" s="11"/>
      <c r="U42" s="11"/>
      <c r="V42" s="13"/>
      <c r="W42" s="14"/>
      <c r="X42" s="14"/>
      <c r="Y42" s="14"/>
    </row>
    <row r="43" spans="2:25">
      <c r="B43" s="22" t="s">
        <v>65</v>
      </c>
      <c r="C43" s="23">
        <v>144.1</v>
      </c>
      <c r="D43" s="23">
        <v>156.80000000000001</v>
      </c>
      <c r="E43" s="25">
        <v>174.1</v>
      </c>
      <c r="F43" s="25">
        <v>182.19300000000001</v>
      </c>
      <c r="G43" s="25">
        <f>186384*0.001</f>
        <v>186.38400000000001</v>
      </c>
      <c r="H43" s="25">
        <v>191.85259224334578</v>
      </c>
      <c r="I43" s="25">
        <v>206.87434326933757</v>
      </c>
      <c r="J43" s="25">
        <v>216.97434326933757</v>
      </c>
      <c r="K43" s="25">
        <v>230.66746929225081</v>
      </c>
      <c r="L43" s="25">
        <v>244.22246424684215</v>
      </c>
      <c r="M43" s="25">
        <v>254.63649933456145</v>
      </c>
      <c r="N43" s="11"/>
      <c r="O43" s="11"/>
      <c r="P43" s="11"/>
      <c r="Q43" s="11"/>
      <c r="R43" s="11"/>
      <c r="S43" s="11"/>
      <c r="T43" s="11"/>
      <c r="U43" s="11"/>
      <c r="V43" s="13"/>
      <c r="W43" s="14"/>
      <c r="X43" s="14"/>
      <c r="Y43" s="14"/>
    </row>
    <row r="44" spans="2:25">
      <c r="B44" s="22" t="s">
        <v>66</v>
      </c>
      <c r="C44" s="23">
        <v>745</v>
      </c>
      <c r="D44" s="23">
        <v>761.3</v>
      </c>
      <c r="E44" s="25">
        <v>804.2</v>
      </c>
      <c r="F44" s="25">
        <v>824.00800000000004</v>
      </c>
      <c r="G44" s="25">
        <f>835669*0.001</f>
        <v>835.66899999999998</v>
      </c>
      <c r="H44" s="25">
        <v>850.38798157934355</v>
      </c>
      <c r="I44" s="25">
        <v>863.89960948632029</v>
      </c>
      <c r="J44" s="25">
        <v>885.99960948632031</v>
      </c>
      <c r="K44" s="25">
        <v>906.01990408533834</v>
      </c>
      <c r="L44" s="25">
        <v>932.51647320743723</v>
      </c>
      <c r="M44" s="25">
        <v>969.70945566357761</v>
      </c>
      <c r="N44" s="11"/>
      <c r="O44" s="11"/>
      <c r="P44" s="11"/>
      <c r="Q44" s="11"/>
      <c r="R44" s="11"/>
      <c r="S44" s="11"/>
      <c r="T44" s="11"/>
      <c r="U44" s="11"/>
      <c r="V44" s="13"/>
      <c r="W44" s="14"/>
      <c r="X44" s="14"/>
      <c r="Y44" s="14"/>
    </row>
    <row r="45" spans="2:25">
      <c r="C45" s="15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11"/>
      <c r="O45" s="11"/>
      <c r="P45" s="11"/>
      <c r="Q45" s="11"/>
      <c r="R45" s="11"/>
      <c r="S45" s="11"/>
      <c r="T45" s="11"/>
      <c r="U45" s="14"/>
      <c r="V45" s="14"/>
      <c r="W45" s="14"/>
      <c r="X45" s="14"/>
      <c r="Y45" s="14"/>
    </row>
    <row r="46" spans="2:25">
      <c r="B46" s="19" t="s">
        <v>67</v>
      </c>
      <c r="C46" s="20">
        <v>19748</v>
      </c>
      <c r="D46" s="20">
        <v>19191</v>
      </c>
      <c r="E46" s="21">
        <v>19860.803999999996</v>
      </c>
      <c r="F46" s="21">
        <v>21491.898000000001</v>
      </c>
      <c r="G46" s="38">
        <f>21799163*0.001</f>
        <v>21799.163</v>
      </c>
      <c r="H46" s="21">
        <v>22244.706218936753</v>
      </c>
      <c r="I46" s="21">
        <v>22869.597006633358</v>
      </c>
      <c r="J46" s="21">
        <v>23524.505185789218</v>
      </c>
      <c r="K46" s="21">
        <v>24297.513590371011</v>
      </c>
      <c r="L46" s="21">
        <v>25314.836027117202</v>
      </c>
      <c r="M46" s="21">
        <v>26077.335127250357</v>
      </c>
      <c r="N46" s="11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2:25">
      <c r="C47" s="15"/>
      <c r="D47" s="15"/>
      <c r="E47" s="5"/>
      <c r="F47" s="12"/>
      <c r="G47" s="12"/>
      <c r="H47" s="12"/>
      <c r="I47" s="12"/>
      <c r="J47" s="12"/>
      <c r="K47" s="12"/>
      <c r="L47" s="12"/>
      <c r="M47" s="12"/>
      <c r="N47" s="11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5">
      <c r="B48" s="7" t="s">
        <v>12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1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>
      <c r="B49" s="7" t="s">
        <v>84</v>
      </c>
      <c r="C49" s="15"/>
      <c r="D49" s="15"/>
      <c r="E49" s="12"/>
      <c r="F49" s="12"/>
      <c r="G49" s="12"/>
      <c r="H49" s="12"/>
      <c r="I49" s="12"/>
      <c r="J49" s="12"/>
      <c r="K49" s="12"/>
      <c r="L49" s="12"/>
      <c r="M49" s="12"/>
      <c r="N49" s="11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2:2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1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1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2:2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1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1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2:2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1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2:25">
      <c r="C55" s="15"/>
      <c r="D55" s="15"/>
      <c r="E55" s="12"/>
      <c r="F55" s="12"/>
      <c r="G55" s="12"/>
      <c r="H55" s="12"/>
      <c r="I55" s="12"/>
      <c r="J55" s="12"/>
      <c r="K55" s="12"/>
      <c r="L55" s="12"/>
      <c r="M55" s="12"/>
      <c r="N55" s="11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2:25">
      <c r="C56" s="15"/>
      <c r="D56" s="15"/>
      <c r="E56" s="12"/>
      <c r="F56" s="12"/>
      <c r="G56" s="12"/>
      <c r="H56" s="12"/>
      <c r="I56" s="12"/>
      <c r="J56" s="12"/>
      <c r="K56" s="12"/>
      <c r="L56" s="12"/>
      <c r="M56" s="12"/>
      <c r="N56" s="11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2:25">
      <c r="C57" s="15"/>
      <c r="D57" s="15"/>
      <c r="E57" s="12"/>
      <c r="F57" s="12"/>
      <c r="G57" s="12"/>
      <c r="H57" s="12"/>
      <c r="I57" s="12"/>
      <c r="J57" s="12"/>
      <c r="K57" s="12"/>
      <c r="L57" s="12"/>
      <c r="M57" s="12"/>
      <c r="N57" s="11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2:25">
      <c r="C58" s="15"/>
      <c r="D58" s="15"/>
      <c r="E58" s="12"/>
      <c r="F58" s="12"/>
      <c r="G58" s="12"/>
      <c r="H58" s="12"/>
      <c r="I58" s="12"/>
      <c r="J58" s="12"/>
      <c r="K58" s="12"/>
      <c r="L58" s="12"/>
      <c r="M58" s="12"/>
      <c r="N58" s="11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2:25">
      <c r="C59" s="15"/>
      <c r="D59" s="15"/>
      <c r="E59" s="12"/>
      <c r="F59" s="12"/>
      <c r="G59" s="12"/>
      <c r="H59" s="12"/>
      <c r="I59" s="12"/>
      <c r="J59" s="12"/>
      <c r="K59" s="12"/>
      <c r="L59" s="12"/>
      <c r="M59" s="12"/>
      <c r="N59" s="11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2:25">
      <c r="C60" s="15"/>
      <c r="D60" s="15"/>
      <c r="E60" s="12"/>
      <c r="F60" s="12"/>
      <c r="G60" s="12"/>
      <c r="H60" s="12"/>
      <c r="I60" s="12"/>
      <c r="J60" s="12"/>
      <c r="K60" s="12"/>
      <c r="L60" s="12"/>
      <c r="M60" s="12"/>
      <c r="N60" s="11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2:25">
      <c r="C61" s="15"/>
      <c r="D61" s="15"/>
      <c r="E61" s="12"/>
      <c r="F61" s="12"/>
      <c r="G61" s="12"/>
      <c r="H61" s="12"/>
      <c r="I61" s="12"/>
      <c r="J61" s="12"/>
      <c r="K61" s="12"/>
      <c r="L61" s="12"/>
      <c r="M61" s="12"/>
      <c r="N61" s="11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2:25">
      <c r="C62" s="15"/>
      <c r="D62" s="15"/>
      <c r="E62" s="12"/>
      <c r="F62" s="12"/>
      <c r="G62" s="12"/>
      <c r="H62" s="12"/>
      <c r="I62" s="12"/>
      <c r="J62" s="12"/>
      <c r="K62" s="12"/>
      <c r="L62" s="12"/>
      <c r="M62" s="12"/>
      <c r="N62" s="11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2:25">
      <c r="C63" s="15"/>
      <c r="D63" s="15"/>
      <c r="E63" s="12"/>
      <c r="F63" s="12"/>
      <c r="G63" s="12"/>
      <c r="H63" s="12"/>
      <c r="I63" s="12"/>
      <c r="J63" s="12"/>
      <c r="K63" s="12"/>
      <c r="L63" s="12"/>
      <c r="M63" s="12"/>
      <c r="N63" s="11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2:25">
      <c r="C64" s="15"/>
      <c r="D64" s="15"/>
      <c r="E64" s="12"/>
      <c r="F64" s="12"/>
      <c r="G64" s="12"/>
      <c r="H64" s="12"/>
      <c r="I64" s="12"/>
      <c r="J64" s="12"/>
      <c r="K64" s="12"/>
      <c r="L64" s="12"/>
      <c r="M64" s="12"/>
      <c r="N64" s="11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3:25">
      <c r="C65" s="15"/>
      <c r="D65" s="15"/>
      <c r="E65" s="12"/>
      <c r="F65" s="12"/>
      <c r="G65" s="12"/>
      <c r="H65" s="12"/>
      <c r="I65" s="12"/>
      <c r="J65" s="12"/>
      <c r="K65" s="12"/>
      <c r="L65" s="12"/>
      <c r="M65" s="12"/>
      <c r="N65" s="11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3:25">
      <c r="C66" s="15"/>
      <c r="D66" s="15"/>
      <c r="E66" s="12"/>
      <c r="F66" s="12"/>
      <c r="G66" s="12"/>
      <c r="H66" s="12"/>
      <c r="I66" s="12"/>
      <c r="J66" s="12"/>
      <c r="K66" s="12"/>
      <c r="L66" s="12"/>
      <c r="M66" s="12"/>
      <c r="N66" s="11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3:25">
      <c r="C67" s="15"/>
      <c r="D67" s="15"/>
      <c r="E67" s="12"/>
      <c r="F67" s="12"/>
      <c r="G67" s="12"/>
      <c r="H67" s="12"/>
      <c r="I67" s="12"/>
      <c r="J67" s="12"/>
      <c r="K67" s="12"/>
      <c r="L67" s="12"/>
      <c r="M67" s="12"/>
      <c r="N67" s="11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3:25">
      <c r="C68" s="15"/>
      <c r="D68" s="15"/>
      <c r="E68" s="12"/>
      <c r="F68" s="12"/>
      <c r="G68" s="12"/>
      <c r="H68" s="12"/>
      <c r="I68" s="12"/>
      <c r="J68" s="12"/>
      <c r="K68" s="12"/>
      <c r="L68" s="12"/>
      <c r="M68" s="12"/>
      <c r="N68" s="11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3:25">
      <c r="C69" s="15"/>
      <c r="D69" s="15"/>
      <c r="E69" s="12"/>
      <c r="F69" s="12"/>
      <c r="G69" s="12"/>
      <c r="H69" s="12"/>
      <c r="I69" s="12"/>
      <c r="J69" s="12"/>
      <c r="K69" s="12"/>
      <c r="L69" s="12"/>
      <c r="M69" s="12"/>
      <c r="N69" s="11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3:25">
      <c r="C70" s="15"/>
      <c r="D70" s="15"/>
      <c r="E70" s="12"/>
      <c r="F70" s="12"/>
      <c r="G70" s="12"/>
      <c r="H70" s="12"/>
      <c r="I70" s="12"/>
      <c r="J70" s="12"/>
      <c r="K70" s="12"/>
      <c r="L70" s="12"/>
      <c r="M70" s="12"/>
      <c r="N70" s="11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3:25">
      <c r="C71" s="15"/>
      <c r="D71" s="15"/>
      <c r="E71" s="12"/>
      <c r="F71" s="12"/>
      <c r="G71" s="12"/>
      <c r="H71" s="12"/>
      <c r="I71" s="12"/>
      <c r="J71" s="12"/>
      <c r="K71" s="12"/>
      <c r="L71" s="12"/>
      <c r="M71" s="12"/>
      <c r="N71" s="11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3:25">
      <c r="C72" s="15"/>
      <c r="D72" s="15"/>
      <c r="E72" s="12"/>
      <c r="F72" s="12"/>
      <c r="G72" s="12"/>
      <c r="H72" s="12"/>
      <c r="I72" s="12"/>
      <c r="J72" s="12"/>
      <c r="K72" s="12"/>
      <c r="L72" s="12"/>
      <c r="M72" s="12"/>
      <c r="N72" s="11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3:25">
      <c r="C73" s="15"/>
      <c r="D73" s="15"/>
      <c r="E73" s="12"/>
      <c r="F73" s="12"/>
      <c r="G73" s="12"/>
      <c r="H73" s="12"/>
      <c r="I73" s="12"/>
      <c r="J73" s="12"/>
      <c r="K73" s="12"/>
      <c r="L73" s="12"/>
      <c r="M73" s="12"/>
      <c r="N73" s="11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3:25">
      <c r="C74" s="15"/>
      <c r="D74" s="15"/>
      <c r="E74" s="12"/>
      <c r="F74" s="12"/>
      <c r="G74" s="12"/>
      <c r="H74" s="12"/>
      <c r="I74" s="12"/>
      <c r="J74" s="12"/>
      <c r="K74" s="12"/>
      <c r="L74" s="12"/>
      <c r="M74" s="12"/>
      <c r="N74" s="11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3:25">
      <c r="C75" s="15"/>
      <c r="D75" s="15"/>
      <c r="E75" s="12"/>
      <c r="F75" s="12"/>
      <c r="G75" s="12"/>
      <c r="H75" s="12"/>
      <c r="I75" s="12"/>
      <c r="J75" s="12"/>
      <c r="K75" s="12"/>
      <c r="L75" s="12"/>
      <c r="M75" s="12"/>
      <c r="N75" s="11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3:25">
      <c r="C76" s="15"/>
      <c r="D76" s="15"/>
      <c r="E76" s="12"/>
      <c r="F76" s="12"/>
      <c r="G76" s="12"/>
      <c r="H76" s="12"/>
      <c r="I76" s="12"/>
      <c r="J76" s="12"/>
      <c r="K76" s="12"/>
      <c r="L76" s="12"/>
      <c r="M76" s="12"/>
      <c r="N76" s="11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3:25">
      <c r="C77" s="15"/>
      <c r="D77" s="15"/>
      <c r="E77" s="12"/>
      <c r="F77" s="12"/>
      <c r="G77" s="12"/>
      <c r="H77" s="12"/>
      <c r="I77" s="12"/>
      <c r="J77" s="12"/>
      <c r="K77" s="12"/>
      <c r="L77" s="12"/>
      <c r="M77" s="12"/>
      <c r="N77" s="11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3:25">
      <c r="C78" s="15"/>
      <c r="D78" s="15"/>
      <c r="E78" s="12"/>
      <c r="F78" s="12"/>
      <c r="G78" s="12"/>
      <c r="H78" s="12"/>
      <c r="I78" s="12"/>
      <c r="J78" s="12"/>
      <c r="K78" s="12"/>
      <c r="L78" s="12"/>
      <c r="M78" s="12"/>
      <c r="N78" s="11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3:25">
      <c r="C79" s="15"/>
      <c r="D79" s="15"/>
      <c r="E79" s="12"/>
      <c r="F79" s="12"/>
      <c r="G79" s="12"/>
      <c r="H79" s="12"/>
      <c r="I79" s="12"/>
      <c r="J79" s="12"/>
      <c r="K79" s="12"/>
      <c r="L79" s="12"/>
      <c r="M79" s="12"/>
      <c r="N79" s="11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3:25">
      <c r="C80" s="15"/>
      <c r="D80" s="15"/>
      <c r="E80" s="12"/>
      <c r="F80" s="12"/>
      <c r="G80" s="12"/>
      <c r="H80" s="12"/>
      <c r="I80" s="12"/>
      <c r="J80" s="12"/>
      <c r="K80" s="12"/>
      <c r="L80" s="12"/>
      <c r="M80" s="12"/>
      <c r="N80" s="11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3:25">
      <c r="C81" s="15"/>
      <c r="D81" s="15"/>
      <c r="E81" s="12"/>
      <c r="F81" s="12"/>
      <c r="G81" s="12"/>
      <c r="H81" s="12"/>
      <c r="I81" s="12"/>
      <c r="J81" s="12"/>
      <c r="K81" s="12"/>
      <c r="L81" s="12"/>
      <c r="M81" s="12"/>
      <c r="N81" s="11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3:25">
      <c r="C82" s="15"/>
      <c r="D82" s="15"/>
      <c r="E82" s="12"/>
      <c r="F82" s="12"/>
      <c r="G82" s="12"/>
      <c r="H82" s="12"/>
      <c r="I82" s="12"/>
      <c r="J82" s="12"/>
      <c r="K82" s="12"/>
      <c r="L82" s="12"/>
      <c r="M82" s="12"/>
      <c r="N82" s="11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3:25">
      <c r="C83" s="15"/>
      <c r="D83" s="15"/>
      <c r="E83" s="12"/>
      <c r="F83" s="12"/>
      <c r="G83" s="12"/>
      <c r="H83" s="12"/>
      <c r="I83" s="12"/>
      <c r="J83" s="12"/>
      <c r="K83" s="12"/>
      <c r="L83" s="12"/>
      <c r="M83" s="12"/>
      <c r="N83" s="11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3:25">
      <c r="C84" s="15"/>
      <c r="D84" s="15"/>
      <c r="E84" s="12"/>
      <c r="F84" s="12"/>
      <c r="G84" s="12"/>
      <c r="H84" s="12"/>
      <c r="I84" s="12"/>
      <c r="J84" s="12"/>
      <c r="K84" s="12"/>
      <c r="L84" s="12"/>
      <c r="M84" s="12"/>
      <c r="N84" s="11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3:25">
      <c r="C85" s="15"/>
      <c r="D85" s="15"/>
      <c r="E85" s="12"/>
      <c r="F85" s="12"/>
      <c r="G85" s="12"/>
      <c r="H85" s="12"/>
      <c r="I85" s="12"/>
      <c r="J85" s="12"/>
      <c r="K85" s="12"/>
      <c r="L85" s="12"/>
      <c r="M85" s="12"/>
      <c r="N85" s="11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3:25">
      <c r="C86" s="15"/>
      <c r="D86" s="15"/>
      <c r="E86" s="12"/>
      <c r="F86" s="12"/>
      <c r="G86" s="12"/>
      <c r="H86" s="12"/>
      <c r="I86" s="12"/>
      <c r="J86" s="12"/>
      <c r="K86" s="12"/>
      <c r="L86" s="12"/>
      <c r="M86" s="12"/>
      <c r="N86" s="11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3:25">
      <c r="C87" s="15"/>
      <c r="D87" s="15"/>
      <c r="E87" s="12"/>
      <c r="F87" s="12"/>
      <c r="G87" s="12"/>
      <c r="H87" s="12"/>
      <c r="I87" s="12"/>
      <c r="J87" s="12"/>
      <c r="K87" s="12"/>
      <c r="L87" s="12"/>
      <c r="M87" s="12"/>
      <c r="N87" s="11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3:25">
      <c r="C88" s="15"/>
      <c r="D88" s="15"/>
      <c r="E88" s="12"/>
      <c r="F88" s="12"/>
      <c r="G88" s="12"/>
      <c r="H88" s="12"/>
      <c r="I88" s="12"/>
      <c r="J88" s="12"/>
      <c r="K88" s="12"/>
      <c r="L88" s="12"/>
      <c r="M88" s="12"/>
      <c r="N88" s="11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3:25">
      <c r="C89" s="15"/>
      <c r="D89" s="15"/>
      <c r="E89" s="12"/>
      <c r="F89" s="12"/>
      <c r="G89" s="12"/>
      <c r="H89" s="12"/>
      <c r="I89" s="12"/>
      <c r="J89" s="12"/>
      <c r="K89" s="12"/>
      <c r="L89" s="12"/>
      <c r="M89" s="12"/>
      <c r="N89" s="11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3:25">
      <c r="C90" s="15"/>
      <c r="D90" s="15"/>
      <c r="E90" s="12"/>
      <c r="F90" s="12"/>
      <c r="G90" s="12"/>
      <c r="H90" s="12"/>
      <c r="I90" s="12"/>
      <c r="J90" s="12"/>
      <c r="K90" s="12"/>
      <c r="L90" s="12"/>
      <c r="M90" s="12"/>
      <c r="N90" s="11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3:25">
      <c r="C91" s="15"/>
      <c r="D91" s="15"/>
      <c r="E91" s="12"/>
      <c r="F91" s="12"/>
      <c r="G91" s="12"/>
      <c r="H91" s="12"/>
      <c r="I91" s="12"/>
      <c r="J91" s="12"/>
      <c r="K91" s="12"/>
      <c r="L91" s="12"/>
      <c r="M91" s="12"/>
      <c r="N91" s="11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3:25">
      <c r="C92" s="15"/>
      <c r="D92" s="15"/>
      <c r="E92" s="12"/>
      <c r="F92" s="12"/>
      <c r="G92" s="12"/>
      <c r="H92" s="12"/>
      <c r="I92" s="12"/>
      <c r="J92" s="12"/>
      <c r="K92" s="12"/>
      <c r="L92" s="12"/>
      <c r="M92" s="12"/>
      <c r="N92" s="11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3:25">
      <c r="C93" s="15"/>
      <c r="D93" s="15"/>
      <c r="E93" s="12"/>
      <c r="F93" s="12"/>
      <c r="G93" s="12"/>
      <c r="H93" s="12"/>
      <c r="I93" s="12"/>
      <c r="J93" s="12"/>
      <c r="K93" s="12"/>
      <c r="L93" s="12"/>
      <c r="M93" s="12"/>
      <c r="N93" s="11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3:25">
      <c r="C94" s="15"/>
      <c r="D94" s="15"/>
      <c r="E94" s="12"/>
      <c r="F94" s="12"/>
      <c r="G94" s="12"/>
      <c r="H94" s="12"/>
      <c r="I94" s="12"/>
      <c r="J94" s="12"/>
      <c r="K94" s="12"/>
      <c r="L94" s="12"/>
      <c r="M94" s="12"/>
      <c r="N94" s="11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3:25">
      <c r="C95" s="15"/>
      <c r="D95" s="15"/>
      <c r="E95" s="12"/>
      <c r="F95" s="12"/>
      <c r="G95" s="12"/>
      <c r="H95" s="12"/>
      <c r="I95" s="12"/>
      <c r="J95" s="12"/>
      <c r="K95" s="12"/>
      <c r="L95" s="12"/>
      <c r="M95" s="12"/>
      <c r="N95" s="11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3:25">
      <c r="C96" s="15"/>
      <c r="D96" s="15"/>
      <c r="E96" s="12"/>
      <c r="F96" s="12"/>
      <c r="G96" s="12"/>
      <c r="H96" s="12"/>
      <c r="I96" s="12"/>
      <c r="J96" s="12"/>
      <c r="K96" s="12"/>
      <c r="L96" s="12"/>
      <c r="M96" s="12"/>
      <c r="N96" s="11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3:25">
      <c r="C97" s="15"/>
      <c r="D97" s="15"/>
      <c r="E97" s="12"/>
      <c r="F97" s="12"/>
      <c r="G97" s="12"/>
      <c r="H97" s="12"/>
      <c r="I97" s="12"/>
      <c r="J97" s="12"/>
      <c r="K97" s="12"/>
      <c r="L97" s="12"/>
      <c r="M97" s="12"/>
      <c r="N97" s="11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3:25">
      <c r="C98" s="15"/>
      <c r="D98" s="15"/>
      <c r="E98" s="12"/>
      <c r="F98" s="12"/>
      <c r="G98" s="12"/>
      <c r="H98" s="12"/>
      <c r="I98" s="12"/>
      <c r="J98" s="12"/>
      <c r="K98" s="12"/>
      <c r="L98" s="12"/>
      <c r="M98" s="12"/>
      <c r="N98" s="11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3:25">
      <c r="C99" s="15"/>
      <c r="D99" s="15"/>
      <c r="E99" s="12"/>
      <c r="F99" s="12"/>
      <c r="G99" s="12"/>
      <c r="H99" s="12"/>
      <c r="I99" s="12"/>
      <c r="J99" s="12"/>
      <c r="K99" s="12"/>
      <c r="L99" s="12"/>
      <c r="M99" s="12"/>
      <c r="N99" s="11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3:25">
      <c r="C100" s="15"/>
      <c r="D100" s="15"/>
      <c r="E100" s="12"/>
      <c r="F100" s="12"/>
      <c r="G100" s="12"/>
      <c r="H100" s="12"/>
      <c r="I100" s="12"/>
      <c r="J100" s="12"/>
      <c r="K100" s="12"/>
      <c r="L100" s="12"/>
      <c r="M100" s="12"/>
      <c r="N100" s="11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3:25">
      <c r="C101" s="15"/>
      <c r="D101" s="15"/>
      <c r="E101" s="12"/>
      <c r="F101" s="12"/>
      <c r="G101" s="12"/>
      <c r="H101" s="12"/>
      <c r="I101" s="12"/>
      <c r="J101" s="12"/>
      <c r="K101" s="12"/>
      <c r="L101" s="12"/>
      <c r="M101" s="12"/>
      <c r="N101" s="11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3:25">
      <c r="C102" s="15"/>
      <c r="D102" s="15"/>
      <c r="E102" s="12"/>
      <c r="F102" s="12"/>
      <c r="G102" s="12"/>
      <c r="H102" s="12"/>
      <c r="I102" s="12"/>
      <c r="J102" s="12"/>
      <c r="K102" s="12"/>
      <c r="L102" s="12"/>
      <c r="M102" s="12"/>
      <c r="N102" s="11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3:25"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3:25"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3:25"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3:25"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3:25"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3:2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3:25"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3:25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3:25"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3:25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5:25"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5:25"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5:25"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5:25"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5:25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5:25"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5:25"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5:25"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5:25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5:25"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5:25"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5:25"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5:25"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5:25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5:25"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5:25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5:25"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5:25"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5:25"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5:25"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5:25"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5:25"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5:25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5:25"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5:2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5:25"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5:25"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5:25"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5:25"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5:25"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5:25"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5:25"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5:25"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5:25"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5:25"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5:25"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5:25"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5:25"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5:25"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5:25"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5:25"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5:25"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5:25"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5:25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5:25"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5:25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5:25"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5:25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5:25"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5:25"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5:25"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5:25"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5:25"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5:25"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5:25"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5:25"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5:25"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5:25"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5:25"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5:25"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5:25"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5:25"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5:25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5:25"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5:25"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5:25"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5:25"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5:25"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5:25"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5:25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5:25"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5:25"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5:25"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5:25"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5:25"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5:25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5:25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5: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5:25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5:25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5:25"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5:25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5:25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5:25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5:25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5:25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5:25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5:25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5:25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5:25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5:25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5:25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5:25"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spans="5:25"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5:25"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5:25"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5:25"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5:25"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5:25"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5:25"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5:25"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5:25"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5:25"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5:25"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5:25"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5:25"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5:25"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5:25"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5:25"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5:25"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5:25"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5:25"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5:25"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5:25"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5:25"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5:25"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5:25"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5:25"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5:25"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5:25"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5:25"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5:25"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5:25"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5:25"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5:25"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5:25"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5:25"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5:25"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5:25"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5:25"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5:25"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5:25"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5:25"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5:25"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5:25"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5:25"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5:25"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5:25"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5:25"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5:25"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5:25"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5:25"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5:25"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5:25"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5:25"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5:25"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5:25"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5:25"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5:25"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5:25"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5:25"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5:25"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5:25"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5:25"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5:25"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5:25"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5:25"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5:25"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5:25"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5:25"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5:14"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5:14"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5:14"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5:14"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5:14"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5:14"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5:14"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5:14"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5:14"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5:14"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5:14"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5:14"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5:14"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5:14"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5:14"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5:14"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5:14"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5:14"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5:14"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5:14"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5:14"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5:14"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5:14"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5:14"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5:14"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5:14"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5:14"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5:14"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5:14"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5:14"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5:14"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5:14"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5:14"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5:14"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5:14"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5:14"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5:14"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5:14"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5:14"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5:14"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5:14"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5:14"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5:14"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5:14"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5:14"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5:14"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5:14"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5:14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5:14"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5:14"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5:14"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5:14"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5:14"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5:14"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5:14"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5:14"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5:14"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5:14"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5:14"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5:14"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5:14"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5:14"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5:14"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5:14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5:14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5:14"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5:14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5:14"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5:14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5:14"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5:14"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5:14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5:14"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5:14"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5:14"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5:14"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5:14"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5:14"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5:14"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5:14"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5:14"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5:14"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5:14"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5:14"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5:14"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5:14"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5:14"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5:14"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5:14"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5:14"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5:14"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5:14"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5:14"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5:14"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5:14"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5:14"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5:14"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5:14"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5:14"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5:14"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5:14"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5:14"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5:14"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5:14"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5:14"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5:14"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5:14"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5:14"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5:14"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5:14"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5:14"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5:14"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5:14"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5:14"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5:14"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5:14"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5:14"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5:14"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5:14"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5:14"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5:14"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5:14"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5:14"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5:14"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5:14"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5:14"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5:14"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5:14"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5:14"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5:14"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5:14"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5:14"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5:14"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5:14"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5:14"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5:14"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5:14"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5:14"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5:14"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5:14"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5:14"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5:14"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5:14"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5:14"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5:14"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5:14"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5:14"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5:14"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5:14"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5:14"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5:14"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5:14"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5:14"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5:14"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5:14"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5:14"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5:14"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5:14"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5:14"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5:14"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5:14"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5:14"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5:14"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5:14"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5:14"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5:14"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5:14"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5:14"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5:14"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5:14"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5:14"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5:14"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5:14"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5:14"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5:14"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5:14"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5:14"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5:14"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5:14"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5:14"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5:14"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5:14"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5:14"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5:14"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5:14"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5:14"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5:14"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5:14"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5:14"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5:14"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5:14"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5:14"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5:14"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5:14"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5:14"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5:14"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5:14"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5:14"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5:14"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5:14"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5:14"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5:14"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5:14"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5:14"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5:14"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5:14"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5:14"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5:14"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5:14"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5:14"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5:14"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5:14"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5:14"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5:14"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5:14"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5:14"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5:14"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5:14"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5:14"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5:14"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5:14"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5:14"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5:14"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5:14"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5:14"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5:14"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5:14"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5:14"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5:14"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5:14"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5:14"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5:14"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5:14"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5:14"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5:14"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5:14"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5:14"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5:14"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5:14"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5:14"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5:14"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5:14"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5:14"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5:14"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5:14"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5:14"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5:14"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5:14"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5:14"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5:14"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5:14"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5:14"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5:14"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5:14"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5:14"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5:14"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5:14"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5:14"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5:14"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5:14"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5:14"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5:14"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5:14"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5:14"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5:14"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5:14"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5:14"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5:14"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5:14"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5:14"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5:14"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5:14"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5:14"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5:14"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5:14"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5:14"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5:14"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5:14"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5:14"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5:14"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5:14"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5:14"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5:14"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5:14"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5:14"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5:14"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5:14"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5:14"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1" spans="5:14">
      <c r="E561" s="18"/>
      <c r="F561" s="18"/>
      <c r="G561" s="18"/>
      <c r="H561" s="18"/>
      <c r="I561" s="18"/>
      <c r="J561" s="18"/>
      <c r="K561" s="18"/>
      <c r="L561" s="18"/>
      <c r="M561" s="18"/>
      <c r="N561" s="18"/>
    </row>
    <row r="562" spans="5:14"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5:14"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4" spans="5:14">
      <c r="E564" s="18"/>
      <c r="F564" s="18"/>
      <c r="G564" s="18"/>
      <c r="H564" s="18"/>
      <c r="I564" s="18"/>
      <c r="J564" s="18"/>
      <c r="K564" s="18"/>
      <c r="L564" s="18"/>
      <c r="M564" s="18"/>
      <c r="N564" s="18"/>
    </row>
    <row r="565" spans="5:14">
      <c r="E565" s="18"/>
      <c r="F565" s="18"/>
      <c r="G565" s="18"/>
      <c r="H565" s="18"/>
      <c r="I565" s="18"/>
      <c r="J565" s="18"/>
      <c r="K565" s="18"/>
      <c r="L565" s="18"/>
      <c r="M565" s="18"/>
      <c r="N565" s="18"/>
    </row>
    <row r="566" spans="5:14">
      <c r="E566" s="18"/>
      <c r="F566" s="18"/>
      <c r="G566" s="18"/>
      <c r="H566" s="18"/>
      <c r="I566" s="18"/>
      <c r="J566" s="18"/>
      <c r="K566" s="18"/>
      <c r="L566" s="18"/>
      <c r="M566" s="18"/>
      <c r="N566" s="18"/>
    </row>
    <row r="567" spans="5:14">
      <c r="E567" s="18"/>
      <c r="F567" s="18"/>
      <c r="G567" s="18"/>
      <c r="H567" s="18"/>
      <c r="I567" s="18"/>
      <c r="J567" s="18"/>
      <c r="K567" s="18"/>
      <c r="L567" s="18"/>
      <c r="M567" s="18"/>
      <c r="N567" s="18"/>
    </row>
    <row r="568" spans="5:14"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69" spans="5:14">
      <c r="E569" s="18"/>
      <c r="F569" s="18"/>
      <c r="G569" s="18"/>
      <c r="H569" s="18"/>
      <c r="I569" s="18"/>
      <c r="J569" s="18"/>
      <c r="K569" s="18"/>
      <c r="L569" s="18"/>
      <c r="M569" s="18"/>
      <c r="N569" s="18"/>
    </row>
    <row r="570" spans="5:14">
      <c r="E570" s="18"/>
      <c r="F570" s="18"/>
      <c r="G570" s="18"/>
      <c r="H570" s="18"/>
      <c r="I570" s="18"/>
      <c r="J570" s="18"/>
      <c r="K570" s="18"/>
      <c r="L570" s="18"/>
      <c r="M570" s="18"/>
      <c r="N570" s="18"/>
    </row>
    <row r="571" spans="5:14"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5:14"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5:14"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5:14"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5:14"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6" spans="5:14">
      <c r="E576" s="18"/>
      <c r="F576" s="18"/>
      <c r="G576" s="18"/>
      <c r="H576" s="18"/>
      <c r="I576" s="18"/>
      <c r="J576" s="18"/>
      <c r="K576" s="18"/>
      <c r="L576" s="18"/>
      <c r="M576" s="18"/>
      <c r="N576" s="18"/>
    </row>
    <row r="577" spans="5:14"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5:14">
      <c r="E578" s="18"/>
      <c r="F578" s="18"/>
      <c r="G578" s="18"/>
      <c r="H578" s="18"/>
      <c r="I578" s="18"/>
      <c r="J578" s="18"/>
      <c r="K578" s="18"/>
      <c r="L578" s="18"/>
      <c r="M578" s="18"/>
      <c r="N578" s="18"/>
    </row>
    <row r="579" spans="5:14"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0" spans="5:14">
      <c r="E580" s="18"/>
      <c r="F580" s="18"/>
      <c r="G580" s="18"/>
      <c r="H580" s="18"/>
      <c r="I580" s="18"/>
      <c r="J580" s="18"/>
      <c r="K580" s="18"/>
      <c r="L580" s="18"/>
      <c r="M580" s="18"/>
      <c r="N580" s="18"/>
    </row>
    <row r="581" spans="5:14">
      <c r="E581" s="18"/>
      <c r="F581" s="18"/>
      <c r="G581" s="18"/>
      <c r="H581" s="18"/>
      <c r="I581" s="18"/>
      <c r="J581" s="18"/>
      <c r="K581" s="18"/>
      <c r="L581" s="18"/>
      <c r="M581" s="18"/>
      <c r="N581" s="18"/>
    </row>
    <row r="582" spans="5:14"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5:14"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5:14"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5:14"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5:14"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5:14">
      <c r="E587" s="18"/>
      <c r="F587" s="18"/>
      <c r="G587" s="18"/>
      <c r="H587" s="18"/>
      <c r="I587" s="18"/>
      <c r="J587" s="18"/>
      <c r="K587" s="18"/>
      <c r="L587" s="18"/>
      <c r="M587" s="18"/>
      <c r="N587" s="18"/>
    </row>
    <row r="588" spans="5:14"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5:14">
      <c r="E589" s="18"/>
      <c r="F589" s="18"/>
      <c r="G589" s="18"/>
      <c r="H589" s="18"/>
      <c r="I589" s="18"/>
      <c r="J589" s="18"/>
      <c r="K589" s="18"/>
      <c r="L589" s="18"/>
      <c r="M589" s="18"/>
      <c r="N589" s="18"/>
    </row>
    <row r="590" spans="5:14"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1" spans="5:14">
      <c r="E591" s="18"/>
      <c r="F591" s="18"/>
      <c r="G591" s="18"/>
      <c r="H591" s="18"/>
      <c r="I591" s="18"/>
      <c r="J591" s="18"/>
      <c r="K591" s="18"/>
      <c r="L591" s="18"/>
      <c r="M591" s="18"/>
      <c r="N591" s="18"/>
    </row>
    <row r="592" spans="5:14">
      <c r="E592" s="18"/>
      <c r="F592" s="18"/>
      <c r="G592" s="18"/>
      <c r="H592" s="18"/>
      <c r="I592" s="18"/>
      <c r="J592" s="18"/>
      <c r="K592" s="18"/>
      <c r="L592" s="18"/>
      <c r="M592" s="18"/>
      <c r="N592" s="18"/>
    </row>
    <row r="593" spans="5:14"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5:14"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5:14"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5:14"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5:14">
      <c r="E597" s="18"/>
      <c r="F597" s="18"/>
      <c r="G597" s="18"/>
      <c r="H597" s="18"/>
      <c r="I597" s="18"/>
      <c r="J597" s="18"/>
      <c r="K597" s="18"/>
      <c r="L597" s="18"/>
      <c r="M597" s="18"/>
      <c r="N597" s="18"/>
    </row>
    <row r="598" spans="5:14"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5:14">
      <c r="E599" s="18"/>
      <c r="F599" s="18"/>
      <c r="G599" s="18"/>
      <c r="H599" s="18"/>
      <c r="I599" s="18"/>
      <c r="J599" s="18"/>
      <c r="K599" s="18"/>
      <c r="L599" s="18"/>
      <c r="M599" s="18"/>
      <c r="N599" s="18"/>
    </row>
    <row r="600" spans="5:14">
      <c r="E600" s="18"/>
      <c r="F600" s="18"/>
      <c r="G600" s="18"/>
      <c r="H600" s="18"/>
      <c r="I600" s="18"/>
      <c r="J600" s="18"/>
      <c r="K600" s="18"/>
      <c r="L600" s="18"/>
      <c r="M600" s="18"/>
      <c r="N600" s="18"/>
    </row>
    <row r="601" spans="5:14">
      <c r="E601" s="18"/>
      <c r="F601" s="18"/>
      <c r="G601" s="18"/>
      <c r="H601" s="18"/>
      <c r="I601" s="18"/>
      <c r="J601" s="18"/>
      <c r="K601" s="18"/>
      <c r="L601" s="18"/>
      <c r="M601" s="18"/>
      <c r="N601" s="18"/>
    </row>
    <row r="602" spans="5:14">
      <c r="E602" s="18"/>
      <c r="F602" s="18"/>
      <c r="G602" s="18"/>
      <c r="H602" s="18"/>
      <c r="I602" s="18"/>
      <c r="J602" s="18"/>
      <c r="K602" s="18"/>
      <c r="L602" s="18"/>
      <c r="M602" s="18"/>
      <c r="N602" s="18"/>
    </row>
    <row r="603" spans="5:14">
      <c r="E603" s="18"/>
      <c r="F603" s="18"/>
      <c r="G603" s="18"/>
      <c r="H603" s="18"/>
      <c r="I603" s="18"/>
      <c r="J603" s="18"/>
      <c r="K603" s="18"/>
      <c r="L603" s="18"/>
      <c r="M603" s="18"/>
      <c r="N603" s="18"/>
    </row>
    <row r="604" spans="5:14">
      <c r="E604" s="18"/>
      <c r="F604" s="18"/>
      <c r="G604" s="18"/>
      <c r="H604" s="18"/>
      <c r="I604" s="18"/>
      <c r="J604" s="18"/>
      <c r="K604" s="18"/>
      <c r="L604" s="18"/>
      <c r="M604" s="18"/>
      <c r="N604" s="18"/>
    </row>
    <row r="605" spans="5:14">
      <c r="E605" s="18"/>
      <c r="F605" s="18"/>
      <c r="G605" s="18"/>
      <c r="H605" s="18"/>
      <c r="I605" s="18"/>
      <c r="J605" s="18"/>
      <c r="K605" s="18"/>
      <c r="L605" s="18"/>
      <c r="M605" s="18"/>
      <c r="N605" s="18"/>
    </row>
    <row r="606" spans="5:14">
      <c r="E606" s="18"/>
      <c r="F606" s="18"/>
      <c r="G606" s="18"/>
      <c r="H606" s="18"/>
      <c r="I606" s="18"/>
      <c r="J606" s="18"/>
      <c r="K606" s="18"/>
      <c r="L606" s="18"/>
      <c r="M606" s="18"/>
      <c r="N606" s="18"/>
    </row>
    <row r="607" spans="5:14">
      <c r="E607" s="18"/>
      <c r="F607" s="18"/>
      <c r="G607" s="18"/>
      <c r="H607" s="18"/>
      <c r="I607" s="18"/>
      <c r="J607" s="18"/>
      <c r="K607" s="18"/>
      <c r="L607" s="18"/>
      <c r="M607" s="18"/>
      <c r="N607" s="18"/>
    </row>
    <row r="608" spans="5:14">
      <c r="E608" s="18"/>
      <c r="F608" s="18"/>
      <c r="G608" s="18"/>
      <c r="H608" s="18"/>
      <c r="I608" s="18"/>
      <c r="J608" s="18"/>
      <c r="K608" s="18"/>
      <c r="L608" s="18"/>
      <c r="M608" s="18"/>
      <c r="N608" s="18"/>
    </row>
    <row r="609" spans="5:14">
      <c r="E609" s="18"/>
      <c r="F609" s="18"/>
      <c r="G609" s="18"/>
      <c r="H609" s="18"/>
      <c r="I609" s="18"/>
      <c r="J609" s="18"/>
      <c r="K609" s="18"/>
      <c r="L609" s="18"/>
      <c r="M609" s="18"/>
      <c r="N609" s="18"/>
    </row>
    <row r="610" spans="5:14">
      <c r="E610" s="18"/>
      <c r="F610" s="18"/>
      <c r="G610" s="18"/>
      <c r="H610" s="18"/>
      <c r="I610" s="18"/>
      <c r="J610" s="18"/>
      <c r="K610" s="18"/>
      <c r="L610" s="18"/>
      <c r="M610" s="18"/>
      <c r="N610" s="18"/>
    </row>
    <row r="611" spans="5:14">
      <c r="E611" s="18"/>
      <c r="F611" s="18"/>
      <c r="G611" s="18"/>
      <c r="H611" s="18"/>
      <c r="I611" s="18"/>
      <c r="J611" s="18"/>
      <c r="K611" s="18"/>
      <c r="L611" s="18"/>
      <c r="M611" s="18"/>
      <c r="N611" s="18"/>
    </row>
    <row r="612" spans="5:14">
      <c r="E612" s="18"/>
      <c r="F612" s="18"/>
      <c r="G612" s="18"/>
      <c r="H612" s="18"/>
      <c r="I612" s="18"/>
      <c r="J612" s="18"/>
      <c r="K612" s="18"/>
      <c r="L612" s="18"/>
      <c r="M612" s="18"/>
      <c r="N612" s="18"/>
    </row>
    <row r="613" spans="5:14">
      <c r="E613" s="18"/>
      <c r="F613" s="18"/>
      <c r="G613" s="18"/>
      <c r="H613" s="18"/>
      <c r="I613" s="18"/>
      <c r="J613" s="18"/>
      <c r="K613" s="18"/>
      <c r="L613" s="18"/>
      <c r="M613" s="18"/>
      <c r="N613" s="18"/>
    </row>
    <row r="614" spans="5:14">
      <c r="E614" s="18"/>
      <c r="F614" s="18"/>
      <c r="G614" s="18"/>
      <c r="H614" s="18"/>
      <c r="I614" s="18"/>
      <c r="J614" s="18"/>
      <c r="K614" s="18"/>
      <c r="L614" s="18"/>
      <c r="M614" s="18"/>
      <c r="N614" s="18"/>
    </row>
    <row r="615" spans="5:14">
      <c r="E615" s="18"/>
      <c r="F615" s="18"/>
      <c r="G615" s="18"/>
      <c r="H615" s="18"/>
      <c r="I615" s="18"/>
      <c r="J615" s="18"/>
      <c r="K615" s="18"/>
      <c r="L615" s="18"/>
      <c r="M615" s="18"/>
      <c r="N615" s="18"/>
    </row>
    <row r="616" spans="5:14">
      <c r="E616" s="18"/>
      <c r="F616" s="18"/>
      <c r="G616" s="18"/>
      <c r="H616" s="18"/>
      <c r="I616" s="18"/>
      <c r="J616" s="18"/>
      <c r="K616" s="18"/>
      <c r="L616" s="18"/>
      <c r="M616" s="18"/>
      <c r="N616" s="18"/>
    </row>
    <row r="617" spans="5:14">
      <c r="E617" s="18"/>
      <c r="F617" s="18"/>
      <c r="G617" s="18"/>
      <c r="H617" s="18"/>
      <c r="I617" s="18"/>
      <c r="J617" s="18"/>
      <c r="K617" s="18"/>
      <c r="L617" s="18"/>
      <c r="M617" s="18"/>
      <c r="N617" s="18"/>
    </row>
    <row r="618" spans="5:14">
      <c r="E618" s="18"/>
      <c r="F618" s="18"/>
      <c r="G618" s="18"/>
      <c r="H618" s="18"/>
      <c r="I618" s="18"/>
      <c r="J618" s="18"/>
      <c r="K618" s="18"/>
      <c r="L618" s="18"/>
      <c r="M618" s="18"/>
      <c r="N618" s="18"/>
    </row>
    <row r="619" spans="5:14">
      <c r="E619" s="18"/>
      <c r="F619" s="18"/>
      <c r="G619" s="18"/>
      <c r="H619" s="18"/>
      <c r="I619" s="18"/>
      <c r="J619" s="18"/>
      <c r="K619" s="18"/>
      <c r="L619" s="18"/>
      <c r="M619" s="18"/>
      <c r="N619" s="18"/>
    </row>
    <row r="620" spans="5:14">
      <c r="E620" s="18"/>
      <c r="F620" s="18"/>
      <c r="G620" s="18"/>
      <c r="H620" s="18"/>
      <c r="I620" s="18"/>
      <c r="J620" s="18"/>
      <c r="K620" s="18"/>
      <c r="L620" s="18"/>
      <c r="M620" s="18"/>
      <c r="N620" s="18"/>
    </row>
    <row r="621" spans="5:14">
      <c r="E621" s="18"/>
      <c r="F621" s="18"/>
      <c r="G621" s="18"/>
      <c r="H621" s="18"/>
      <c r="I621" s="18"/>
      <c r="J621" s="18"/>
      <c r="K621" s="18"/>
      <c r="L621" s="18"/>
      <c r="M621" s="18"/>
      <c r="N621" s="18"/>
    </row>
    <row r="622" spans="5:14">
      <c r="E622" s="18"/>
      <c r="F622" s="18"/>
      <c r="G622" s="18"/>
      <c r="H622" s="18"/>
      <c r="I622" s="18"/>
      <c r="J622" s="18"/>
      <c r="K622" s="18"/>
      <c r="L622" s="18"/>
      <c r="M622" s="18"/>
      <c r="N622" s="18"/>
    </row>
    <row r="623" spans="5:14">
      <c r="E623" s="18"/>
      <c r="F623" s="18"/>
      <c r="G623" s="18"/>
      <c r="H623" s="18"/>
      <c r="I623" s="18"/>
      <c r="J623" s="18"/>
      <c r="K623" s="18"/>
      <c r="L623" s="18"/>
      <c r="M623" s="18"/>
      <c r="N623" s="18"/>
    </row>
    <row r="624" spans="5:14">
      <c r="E624" s="18"/>
      <c r="F624" s="18"/>
      <c r="G624" s="18"/>
      <c r="H624" s="18"/>
      <c r="I624" s="18"/>
      <c r="J624" s="18"/>
      <c r="K624" s="18"/>
      <c r="L624" s="18"/>
      <c r="M624" s="18"/>
      <c r="N624" s="18"/>
    </row>
    <row r="625" spans="5:14">
      <c r="E625" s="18"/>
      <c r="F625" s="18"/>
      <c r="G625" s="18"/>
      <c r="H625" s="18"/>
      <c r="I625" s="18"/>
      <c r="J625" s="18"/>
      <c r="K625" s="18"/>
      <c r="L625" s="18"/>
      <c r="M625" s="18"/>
      <c r="N625" s="18"/>
    </row>
    <row r="626" spans="5:14">
      <c r="E626" s="18"/>
      <c r="F626" s="18"/>
      <c r="G626" s="18"/>
      <c r="H626" s="18"/>
      <c r="I626" s="18"/>
      <c r="J626" s="18"/>
      <c r="K626" s="18"/>
      <c r="L626" s="18"/>
      <c r="M626" s="18"/>
      <c r="N626" s="18"/>
    </row>
    <row r="627" spans="5:14">
      <c r="E627" s="18"/>
      <c r="F627" s="18"/>
      <c r="G627" s="18"/>
      <c r="H627" s="18"/>
      <c r="I627" s="18"/>
      <c r="J627" s="18"/>
      <c r="K627" s="18"/>
      <c r="L627" s="18"/>
      <c r="M627" s="18"/>
      <c r="N627" s="18"/>
    </row>
    <row r="628" spans="5:14">
      <c r="E628" s="18"/>
      <c r="F628" s="18"/>
      <c r="G628" s="18"/>
      <c r="H628" s="18"/>
      <c r="I628" s="18"/>
      <c r="J628" s="18"/>
      <c r="K628" s="18"/>
      <c r="L628" s="18"/>
      <c r="M628" s="18"/>
      <c r="N628" s="18"/>
    </row>
    <row r="629" spans="5:14">
      <c r="E629" s="18"/>
      <c r="F629" s="18"/>
      <c r="G629" s="18"/>
      <c r="H629" s="18"/>
      <c r="I629" s="18"/>
      <c r="J629" s="18"/>
      <c r="K629" s="18"/>
      <c r="L629" s="18"/>
      <c r="M629" s="18"/>
      <c r="N629" s="18"/>
    </row>
    <row r="630" spans="5:14">
      <c r="E630" s="18"/>
      <c r="F630" s="18"/>
      <c r="G630" s="18"/>
      <c r="H630" s="18"/>
      <c r="I630" s="18"/>
      <c r="J630" s="18"/>
      <c r="K630" s="18"/>
      <c r="L630" s="18"/>
      <c r="M630" s="18"/>
      <c r="N630" s="18"/>
    </row>
    <row r="631" spans="5:14">
      <c r="E631" s="18"/>
      <c r="F631" s="18"/>
      <c r="G631" s="18"/>
      <c r="H631" s="18"/>
      <c r="I631" s="18"/>
      <c r="J631" s="18"/>
      <c r="K631" s="18"/>
      <c r="L631" s="18"/>
      <c r="M631" s="18"/>
      <c r="N631" s="18"/>
    </row>
    <row r="632" spans="5:14">
      <c r="E632" s="18"/>
      <c r="F632" s="18"/>
      <c r="G632" s="18"/>
      <c r="H632" s="18"/>
      <c r="I632" s="18"/>
      <c r="J632" s="18"/>
      <c r="K632" s="18"/>
      <c r="L632" s="18"/>
      <c r="M632" s="18"/>
      <c r="N632" s="18"/>
    </row>
    <row r="633" spans="5:14">
      <c r="E633" s="18"/>
      <c r="F633" s="18"/>
      <c r="G633" s="18"/>
      <c r="H633" s="18"/>
      <c r="I633" s="18"/>
      <c r="J633" s="18"/>
      <c r="K633" s="18"/>
      <c r="L633" s="18"/>
      <c r="M633" s="18"/>
      <c r="N633" s="18"/>
    </row>
    <row r="634" spans="5:14">
      <c r="E634" s="18"/>
      <c r="F634" s="18"/>
      <c r="G634" s="18"/>
      <c r="H634" s="18"/>
      <c r="I634" s="18"/>
      <c r="J634" s="18"/>
      <c r="K634" s="18"/>
      <c r="L634" s="18"/>
      <c r="M634" s="18"/>
      <c r="N634" s="18"/>
    </row>
    <row r="635" spans="5:14">
      <c r="E635" s="18"/>
      <c r="F635" s="18"/>
      <c r="G635" s="18"/>
      <c r="H635" s="18"/>
      <c r="I635" s="18"/>
      <c r="J635" s="18"/>
      <c r="K635" s="18"/>
      <c r="L635" s="18"/>
      <c r="M635" s="18"/>
      <c r="N635" s="18"/>
    </row>
    <row r="636" spans="5:14">
      <c r="E636" s="18"/>
      <c r="F636" s="18"/>
      <c r="G636" s="18"/>
      <c r="H636" s="18"/>
      <c r="I636" s="18"/>
      <c r="J636" s="18"/>
      <c r="K636" s="18"/>
      <c r="L636" s="18"/>
      <c r="M636" s="18"/>
      <c r="N636" s="18"/>
    </row>
    <row r="637" spans="5:14">
      <c r="E637" s="18"/>
      <c r="F637" s="18"/>
      <c r="G637" s="18"/>
      <c r="H637" s="18"/>
      <c r="I637" s="18"/>
      <c r="J637" s="18"/>
      <c r="K637" s="18"/>
      <c r="L637" s="18"/>
      <c r="M637" s="18"/>
      <c r="N637" s="18"/>
    </row>
    <row r="638" spans="5:14">
      <c r="E638" s="18"/>
      <c r="F638" s="18"/>
      <c r="G638" s="18"/>
      <c r="H638" s="18"/>
      <c r="I638" s="18"/>
      <c r="J638" s="18"/>
      <c r="K638" s="18"/>
      <c r="L638" s="18"/>
      <c r="M638" s="18"/>
      <c r="N638" s="18"/>
    </row>
    <row r="639" spans="5:14">
      <c r="E639" s="18"/>
      <c r="F639" s="18"/>
      <c r="G639" s="18"/>
      <c r="H639" s="18"/>
      <c r="I639" s="18"/>
      <c r="J639" s="18"/>
      <c r="K639" s="18"/>
      <c r="L639" s="18"/>
      <c r="M639" s="18"/>
      <c r="N639" s="18"/>
    </row>
    <row r="640" spans="5:14">
      <c r="E640" s="18"/>
      <c r="F640" s="18"/>
      <c r="G640" s="18"/>
      <c r="H640" s="18"/>
      <c r="I640" s="18"/>
      <c r="J640" s="18"/>
      <c r="K640" s="18"/>
      <c r="L640" s="18"/>
      <c r="M640" s="18"/>
      <c r="N640" s="18"/>
    </row>
    <row r="641" spans="5:14">
      <c r="E641" s="18"/>
      <c r="F641" s="18"/>
      <c r="G641" s="18"/>
      <c r="H641" s="18"/>
      <c r="I641" s="18"/>
      <c r="J641" s="18"/>
      <c r="K641" s="18"/>
      <c r="L641" s="18"/>
      <c r="M641" s="18"/>
      <c r="N641" s="18"/>
    </row>
    <row r="642" spans="5:14">
      <c r="E642" s="18"/>
      <c r="F642" s="18"/>
      <c r="G642" s="18"/>
      <c r="H642" s="18"/>
      <c r="I642" s="18"/>
      <c r="J642" s="18"/>
      <c r="K642" s="18"/>
      <c r="L642" s="18"/>
      <c r="M642" s="18"/>
      <c r="N642" s="18"/>
    </row>
    <row r="643" spans="5:14">
      <c r="E643" s="18"/>
      <c r="F643" s="18"/>
      <c r="G643" s="18"/>
      <c r="H643" s="18"/>
      <c r="I643" s="18"/>
      <c r="J643" s="18"/>
      <c r="K643" s="18"/>
      <c r="L643" s="18"/>
      <c r="M643" s="18"/>
      <c r="N643" s="18"/>
    </row>
    <row r="644" spans="5:14">
      <c r="E644" s="18"/>
      <c r="F644" s="18"/>
      <c r="G644" s="18"/>
      <c r="H644" s="18"/>
      <c r="I644" s="18"/>
      <c r="J644" s="18"/>
      <c r="K644" s="18"/>
      <c r="L644" s="18"/>
      <c r="M644" s="18"/>
      <c r="N644" s="18"/>
    </row>
    <row r="645" spans="5:14">
      <c r="E645" s="18"/>
      <c r="F645" s="18"/>
      <c r="G645" s="18"/>
      <c r="H645" s="18"/>
      <c r="I645" s="18"/>
      <c r="J645" s="18"/>
      <c r="K645" s="18"/>
      <c r="L645" s="18"/>
      <c r="M645" s="18"/>
      <c r="N645" s="18"/>
    </row>
    <row r="646" spans="5:14">
      <c r="E646" s="18"/>
      <c r="F646" s="18"/>
      <c r="G646" s="18"/>
      <c r="H646" s="18"/>
      <c r="I646" s="18"/>
      <c r="J646" s="18"/>
      <c r="K646" s="18"/>
      <c r="L646" s="18"/>
      <c r="M646" s="18"/>
      <c r="N646" s="18"/>
    </row>
    <row r="647" spans="5:14">
      <c r="E647" s="18"/>
      <c r="F647" s="18"/>
      <c r="G647" s="18"/>
      <c r="H647" s="18"/>
      <c r="I647" s="18"/>
      <c r="J647" s="18"/>
      <c r="K647" s="18"/>
      <c r="L647" s="18"/>
      <c r="M647" s="18"/>
      <c r="N647" s="18"/>
    </row>
    <row r="648" spans="5:14">
      <c r="E648" s="18"/>
      <c r="F648" s="18"/>
      <c r="G648" s="18"/>
      <c r="H648" s="18"/>
      <c r="I648" s="18"/>
      <c r="J648" s="18"/>
      <c r="K648" s="18"/>
      <c r="L648" s="18"/>
      <c r="M648" s="18"/>
      <c r="N648" s="18"/>
    </row>
    <row r="649" spans="5:14">
      <c r="E649" s="18"/>
      <c r="F649" s="18"/>
      <c r="G649" s="18"/>
      <c r="H649" s="18"/>
      <c r="I649" s="18"/>
      <c r="J649" s="18"/>
      <c r="K649" s="18"/>
      <c r="L649" s="18"/>
      <c r="M649" s="18"/>
      <c r="N649" s="18"/>
    </row>
    <row r="650" spans="5:14">
      <c r="E650" s="18"/>
      <c r="F650" s="18"/>
      <c r="G650" s="18"/>
      <c r="H650" s="18"/>
      <c r="I650" s="18"/>
      <c r="J650" s="18"/>
      <c r="K650" s="18"/>
      <c r="L650" s="18"/>
      <c r="M650" s="18"/>
      <c r="N650" s="18"/>
    </row>
    <row r="651" spans="5:14">
      <c r="E651" s="18"/>
      <c r="F651" s="18"/>
      <c r="G651" s="18"/>
      <c r="H651" s="18"/>
      <c r="I651" s="18"/>
      <c r="J651" s="18"/>
      <c r="K651" s="18"/>
      <c r="L651" s="18"/>
      <c r="M651" s="18"/>
      <c r="N651" s="18"/>
    </row>
    <row r="652" spans="5:14">
      <c r="E652" s="18"/>
      <c r="F652" s="18"/>
      <c r="G652" s="18"/>
      <c r="H652" s="18"/>
      <c r="I652" s="18"/>
      <c r="J652" s="18"/>
      <c r="K652" s="18"/>
      <c r="L652" s="18"/>
      <c r="M652" s="18"/>
      <c r="N652" s="18"/>
    </row>
    <row r="653" spans="5:14">
      <c r="E653" s="18"/>
      <c r="F653" s="18"/>
      <c r="G653" s="18"/>
      <c r="H653" s="18"/>
      <c r="I653" s="18"/>
      <c r="J653" s="18"/>
      <c r="K653" s="18"/>
      <c r="L653" s="18"/>
      <c r="M653" s="18"/>
      <c r="N653" s="18"/>
    </row>
    <row r="654" spans="5:14">
      <c r="E654" s="18"/>
      <c r="F654" s="18"/>
      <c r="G654" s="18"/>
      <c r="H654" s="18"/>
      <c r="I654" s="18"/>
      <c r="J654" s="18"/>
      <c r="K654" s="18"/>
      <c r="L654" s="18"/>
      <c r="M654" s="18"/>
      <c r="N654" s="18"/>
    </row>
    <row r="655" spans="5:14">
      <c r="E655" s="18"/>
      <c r="F655" s="18"/>
      <c r="G655" s="18"/>
      <c r="H655" s="18"/>
      <c r="I655" s="18"/>
      <c r="J655" s="18"/>
      <c r="K655" s="18"/>
      <c r="L655" s="18"/>
      <c r="M655" s="18"/>
      <c r="N655" s="18"/>
    </row>
    <row r="656" spans="5:14">
      <c r="E656" s="18"/>
      <c r="F656" s="18"/>
      <c r="G656" s="18"/>
      <c r="H656" s="18"/>
      <c r="I656" s="18"/>
      <c r="J656" s="18"/>
      <c r="K656" s="18"/>
      <c r="L656" s="18"/>
      <c r="M656" s="18"/>
      <c r="N656" s="18"/>
    </row>
    <row r="657" spans="5:14">
      <c r="E657" s="18"/>
      <c r="F657" s="18"/>
      <c r="G657" s="18"/>
      <c r="H657" s="18"/>
      <c r="I657" s="18"/>
      <c r="J657" s="18"/>
      <c r="K657" s="18"/>
      <c r="L657" s="18"/>
      <c r="M657" s="18"/>
      <c r="N657" s="18"/>
    </row>
    <row r="658" spans="5:14">
      <c r="E658" s="18"/>
      <c r="F658" s="18"/>
      <c r="G658" s="18"/>
      <c r="H658" s="18"/>
      <c r="I658" s="18"/>
      <c r="J658" s="18"/>
      <c r="K658" s="18"/>
      <c r="L658" s="18"/>
      <c r="M658" s="18"/>
      <c r="N658" s="18"/>
    </row>
    <row r="659" spans="5:14">
      <c r="E659" s="18"/>
      <c r="F659" s="18"/>
      <c r="G659" s="18"/>
      <c r="H659" s="18"/>
      <c r="I659" s="18"/>
      <c r="J659" s="18"/>
      <c r="K659" s="18"/>
      <c r="L659" s="18"/>
      <c r="M659" s="18"/>
      <c r="N659" s="18"/>
    </row>
    <row r="660" spans="5:14">
      <c r="E660" s="18"/>
      <c r="F660" s="18"/>
      <c r="G660" s="18"/>
      <c r="H660" s="18"/>
      <c r="I660" s="18"/>
      <c r="J660" s="18"/>
      <c r="K660" s="18"/>
      <c r="L660" s="18"/>
      <c r="M660" s="18"/>
      <c r="N660" s="18"/>
    </row>
    <row r="661" spans="5:14">
      <c r="E661" s="18"/>
      <c r="F661" s="18"/>
      <c r="G661" s="18"/>
      <c r="H661" s="18"/>
      <c r="I661" s="18"/>
      <c r="J661" s="18"/>
      <c r="K661" s="18"/>
      <c r="L661" s="18"/>
      <c r="M661" s="18"/>
      <c r="N661" s="18"/>
    </row>
    <row r="662" spans="5:14">
      <c r="E662" s="18"/>
      <c r="F662" s="18"/>
      <c r="G662" s="18"/>
      <c r="H662" s="18"/>
      <c r="I662" s="18"/>
      <c r="J662" s="18"/>
      <c r="K662" s="18"/>
      <c r="L662" s="18"/>
      <c r="M662" s="18"/>
      <c r="N662" s="18"/>
    </row>
    <row r="663" spans="5:14">
      <c r="E663" s="18"/>
      <c r="F663" s="18"/>
      <c r="G663" s="18"/>
      <c r="H663" s="18"/>
      <c r="I663" s="18"/>
      <c r="J663" s="18"/>
      <c r="K663" s="18"/>
      <c r="L663" s="18"/>
      <c r="M663" s="18"/>
      <c r="N663" s="18"/>
    </row>
    <row r="664" spans="5:14">
      <c r="E664" s="18"/>
      <c r="F664" s="18"/>
      <c r="G664" s="18"/>
      <c r="H664" s="18"/>
      <c r="I664" s="18"/>
      <c r="J664" s="18"/>
      <c r="K664" s="18"/>
      <c r="L664" s="18"/>
      <c r="M664" s="18"/>
      <c r="N664" s="18"/>
    </row>
    <row r="665" spans="5:14">
      <c r="E665" s="18"/>
      <c r="F665" s="18"/>
      <c r="G665" s="18"/>
      <c r="H665" s="18"/>
      <c r="I665" s="18"/>
      <c r="J665" s="18"/>
      <c r="K665" s="18"/>
      <c r="L665" s="18"/>
      <c r="M665" s="18"/>
      <c r="N665" s="18"/>
    </row>
    <row r="666" spans="5:14">
      <c r="E666" s="18"/>
      <c r="F666" s="18"/>
      <c r="G666" s="18"/>
      <c r="H666" s="18"/>
      <c r="I666" s="18"/>
      <c r="J666" s="18"/>
      <c r="K666" s="18"/>
      <c r="L666" s="18"/>
      <c r="M666" s="18"/>
      <c r="N666" s="18"/>
    </row>
    <row r="667" spans="5:14">
      <c r="E667" s="18"/>
      <c r="F667" s="18"/>
      <c r="G667" s="18"/>
      <c r="H667" s="18"/>
      <c r="I667" s="18"/>
      <c r="J667" s="18"/>
      <c r="K667" s="18"/>
      <c r="L667" s="18"/>
      <c r="M667" s="18"/>
      <c r="N667" s="18"/>
    </row>
    <row r="668" spans="5:14">
      <c r="E668" s="18"/>
      <c r="F668" s="18"/>
      <c r="G668" s="18"/>
      <c r="H668" s="18"/>
      <c r="I668" s="18"/>
      <c r="J668" s="18"/>
      <c r="K668" s="18"/>
      <c r="L668" s="18"/>
      <c r="M668" s="18"/>
      <c r="N668" s="18"/>
    </row>
    <row r="669" spans="5:14">
      <c r="E669" s="18"/>
      <c r="F669" s="18"/>
      <c r="G669" s="18"/>
      <c r="H669" s="18"/>
      <c r="I669" s="18"/>
      <c r="J669" s="18"/>
      <c r="K669" s="18"/>
      <c r="L669" s="18"/>
      <c r="M669" s="18"/>
      <c r="N669" s="18"/>
    </row>
    <row r="670" spans="5:14">
      <c r="E670" s="18"/>
      <c r="F670" s="18"/>
      <c r="G670" s="18"/>
      <c r="H670" s="18"/>
      <c r="I670" s="18"/>
      <c r="J670" s="18"/>
      <c r="K670" s="18"/>
      <c r="L670" s="18"/>
      <c r="M670" s="18"/>
      <c r="N670" s="18"/>
    </row>
    <row r="671" spans="5:14">
      <c r="E671" s="18"/>
      <c r="F671" s="18"/>
      <c r="G671" s="18"/>
      <c r="H671" s="18"/>
      <c r="I671" s="18"/>
      <c r="J671" s="18"/>
      <c r="K671" s="18"/>
      <c r="L671" s="18"/>
      <c r="M671" s="18"/>
      <c r="N671" s="18"/>
    </row>
    <row r="672" spans="5:14">
      <c r="E672" s="18"/>
      <c r="F672" s="18"/>
      <c r="G672" s="18"/>
      <c r="H672" s="18"/>
      <c r="I672" s="18"/>
      <c r="J672" s="18"/>
      <c r="K672" s="18"/>
      <c r="L672" s="18"/>
      <c r="M672" s="18"/>
      <c r="N672" s="18"/>
    </row>
    <row r="673" spans="5:14">
      <c r="E673" s="18"/>
      <c r="F673" s="18"/>
      <c r="G673" s="18"/>
      <c r="H673" s="18"/>
      <c r="I673" s="18"/>
      <c r="J673" s="18"/>
      <c r="K673" s="18"/>
      <c r="L673" s="18"/>
      <c r="M673" s="18"/>
      <c r="N673" s="18"/>
    </row>
    <row r="674" spans="5:14">
      <c r="E674" s="18"/>
      <c r="F674" s="18"/>
      <c r="G674" s="18"/>
      <c r="H674" s="18"/>
      <c r="I674" s="18"/>
      <c r="J674" s="18"/>
      <c r="K674" s="18"/>
      <c r="L674" s="18"/>
      <c r="M674" s="18"/>
      <c r="N674" s="18"/>
    </row>
    <row r="675" spans="5:14">
      <c r="E675" s="18"/>
      <c r="F675" s="18"/>
      <c r="G675" s="18"/>
      <c r="H675" s="18"/>
      <c r="I675" s="18"/>
      <c r="J675" s="18"/>
      <c r="K675" s="18"/>
      <c r="L675" s="18"/>
      <c r="M675" s="18"/>
      <c r="N675" s="18"/>
    </row>
    <row r="676" spans="5:14">
      <c r="E676" s="18"/>
      <c r="F676" s="18"/>
      <c r="G676" s="18"/>
      <c r="H676" s="18"/>
      <c r="I676" s="18"/>
      <c r="J676" s="18"/>
      <c r="K676" s="18"/>
      <c r="L676" s="18"/>
      <c r="M676" s="18"/>
      <c r="N676" s="18"/>
    </row>
    <row r="677" spans="5:14">
      <c r="E677" s="18"/>
      <c r="F677" s="18"/>
      <c r="G677" s="18"/>
      <c r="H677" s="18"/>
      <c r="I677" s="18"/>
      <c r="J677" s="18"/>
      <c r="K677" s="18"/>
      <c r="L677" s="18"/>
      <c r="M677" s="18"/>
      <c r="N677" s="18"/>
    </row>
    <row r="678" spans="5:14">
      <c r="E678" s="18"/>
      <c r="F678" s="18"/>
      <c r="G678" s="18"/>
      <c r="H678" s="18"/>
      <c r="I678" s="18"/>
      <c r="J678" s="18"/>
      <c r="K678" s="18"/>
      <c r="L678" s="18"/>
      <c r="M678" s="18"/>
      <c r="N678" s="18"/>
    </row>
    <row r="679" spans="5:14">
      <c r="E679" s="18"/>
      <c r="F679" s="18"/>
      <c r="G679" s="18"/>
      <c r="H679" s="18"/>
      <c r="I679" s="18"/>
      <c r="J679" s="18"/>
      <c r="K679" s="18"/>
      <c r="L679" s="18"/>
      <c r="M679" s="18"/>
      <c r="N679" s="18"/>
    </row>
    <row r="680" spans="5:14">
      <c r="E680" s="18"/>
      <c r="F680" s="18"/>
      <c r="G680" s="18"/>
      <c r="H680" s="18"/>
      <c r="I680" s="18"/>
      <c r="J680" s="18"/>
      <c r="K680" s="18"/>
      <c r="L680" s="18"/>
      <c r="M680" s="18"/>
      <c r="N680" s="18"/>
    </row>
    <row r="681" spans="5:14">
      <c r="E681" s="18"/>
      <c r="F681" s="18"/>
      <c r="G681" s="18"/>
      <c r="H681" s="18"/>
      <c r="I681" s="18"/>
      <c r="J681" s="18"/>
      <c r="K681" s="18"/>
      <c r="L681" s="18"/>
      <c r="M681" s="18"/>
      <c r="N681" s="18"/>
    </row>
    <row r="682" spans="5:14">
      <c r="E682" s="18"/>
      <c r="F682" s="18"/>
      <c r="G682" s="18"/>
      <c r="H682" s="18"/>
      <c r="I682" s="18"/>
      <c r="J682" s="18"/>
      <c r="K682" s="18"/>
      <c r="L682" s="18"/>
      <c r="M682" s="18"/>
      <c r="N682" s="18"/>
    </row>
    <row r="683" spans="5:14">
      <c r="E683" s="18"/>
      <c r="F683" s="18"/>
      <c r="G683" s="18"/>
      <c r="H683" s="18"/>
      <c r="I683" s="18"/>
      <c r="J683" s="18"/>
      <c r="K683" s="18"/>
      <c r="L683" s="18"/>
      <c r="M683" s="18"/>
      <c r="N683" s="18"/>
    </row>
    <row r="684" spans="5:14">
      <c r="E684" s="18"/>
      <c r="F684" s="18"/>
      <c r="G684" s="18"/>
      <c r="H684" s="18"/>
      <c r="I684" s="18"/>
      <c r="J684" s="18"/>
      <c r="K684" s="18"/>
      <c r="L684" s="18"/>
      <c r="M684" s="18"/>
      <c r="N684" s="18"/>
    </row>
    <row r="685" spans="5:14">
      <c r="E685" s="18"/>
      <c r="F685" s="18"/>
      <c r="G685" s="18"/>
      <c r="H685" s="18"/>
      <c r="I685" s="18"/>
      <c r="J685" s="18"/>
      <c r="K685" s="18"/>
      <c r="L685" s="18"/>
      <c r="M685" s="18"/>
      <c r="N685" s="18"/>
    </row>
    <row r="686" spans="5:14">
      <c r="E686" s="18"/>
      <c r="F686" s="18"/>
      <c r="G686" s="18"/>
      <c r="H686" s="18"/>
      <c r="I686" s="18"/>
      <c r="J686" s="18"/>
      <c r="K686" s="18"/>
      <c r="L686" s="18"/>
      <c r="M686" s="18"/>
      <c r="N686" s="18"/>
    </row>
    <row r="687" spans="5:14">
      <c r="E687" s="18"/>
      <c r="F687" s="18"/>
      <c r="G687" s="18"/>
      <c r="H687" s="18"/>
      <c r="I687" s="18"/>
      <c r="J687" s="18"/>
      <c r="K687" s="18"/>
      <c r="L687" s="18"/>
      <c r="M687" s="18"/>
      <c r="N687" s="18"/>
    </row>
    <row r="688" spans="5:14">
      <c r="E688" s="18"/>
      <c r="F688" s="18"/>
      <c r="G688" s="18"/>
      <c r="H688" s="18"/>
      <c r="I688" s="18"/>
      <c r="J688" s="18"/>
      <c r="K688" s="18"/>
      <c r="L688" s="18"/>
      <c r="M688" s="18"/>
      <c r="N688" s="18"/>
    </row>
    <row r="689" spans="5:14">
      <c r="E689" s="18"/>
      <c r="F689" s="18"/>
      <c r="G689" s="18"/>
      <c r="H689" s="18"/>
      <c r="I689" s="18"/>
      <c r="J689" s="18"/>
      <c r="K689" s="18"/>
      <c r="L689" s="18"/>
      <c r="M689" s="18"/>
      <c r="N689" s="18"/>
    </row>
    <row r="690" spans="5:14">
      <c r="E690" s="18"/>
      <c r="F690" s="18"/>
      <c r="G690" s="18"/>
      <c r="H690" s="18"/>
      <c r="I690" s="18"/>
      <c r="J690" s="18"/>
      <c r="K690" s="18"/>
      <c r="L690" s="18"/>
      <c r="M690" s="18"/>
      <c r="N690" s="18"/>
    </row>
    <row r="691" spans="5:14">
      <c r="E691" s="18"/>
      <c r="F691" s="18"/>
      <c r="G691" s="18"/>
      <c r="H691" s="18"/>
      <c r="I691" s="18"/>
      <c r="J691" s="18"/>
      <c r="K691" s="18"/>
      <c r="L691" s="18"/>
      <c r="M691" s="18"/>
      <c r="N691" s="18"/>
    </row>
    <row r="692" spans="5:14">
      <c r="E692" s="18"/>
      <c r="F692" s="18"/>
      <c r="G692" s="18"/>
      <c r="H692" s="18"/>
      <c r="I692" s="18"/>
      <c r="J692" s="18"/>
      <c r="K692" s="18"/>
      <c r="L692" s="18"/>
      <c r="M692" s="18"/>
      <c r="N692" s="18"/>
    </row>
    <row r="693" spans="5:14">
      <c r="E693" s="18"/>
      <c r="F693" s="18"/>
      <c r="G693" s="18"/>
      <c r="H693" s="18"/>
      <c r="I693" s="18"/>
      <c r="J693" s="18"/>
      <c r="K693" s="18"/>
      <c r="L693" s="18"/>
      <c r="M693" s="18"/>
      <c r="N693" s="18"/>
    </row>
    <row r="694" spans="5:14">
      <c r="E694" s="18"/>
      <c r="F694" s="18"/>
      <c r="G694" s="18"/>
      <c r="H694" s="18"/>
      <c r="I694" s="18"/>
      <c r="J694" s="18"/>
      <c r="K694" s="18"/>
      <c r="L694" s="18"/>
      <c r="M694" s="18"/>
      <c r="N694" s="18"/>
    </row>
    <row r="695" spans="5:14">
      <c r="E695" s="18"/>
      <c r="F695" s="18"/>
      <c r="G695" s="18"/>
      <c r="H695" s="18"/>
      <c r="I695" s="18"/>
      <c r="J695" s="18"/>
      <c r="K695" s="18"/>
      <c r="L695" s="18"/>
      <c r="M695" s="18"/>
      <c r="N695" s="18"/>
    </row>
    <row r="696" spans="5:14">
      <c r="E696" s="18"/>
      <c r="F696" s="18"/>
      <c r="G696" s="18"/>
      <c r="H696" s="18"/>
      <c r="I696" s="18"/>
      <c r="J696" s="18"/>
      <c r="K696" s="18"/>
      <c r="L696" s="18"/>
      <c r="M696" s="18"/>
      <c r="N696" s="18"/>
    </row>
    <row r="697" spans="5:14">
      <c r="E697" s="18"/>
      <c r="F697" s="18"/>
      <c r="G697" s="18"/>
      <c r="H697" s="18"/>
      <c r="I697" s="18"/>
      <c r="J697" s="18"/>
      <c r="K697" s="18"/>
      <c r="L697" s="18"/>
      <c r="M697" s="18"/>
      <c r="N697" s="18"/>
    </row>
    <row r="698" spans="5:14">
      <c r="E698" s="18"/>
      <c r="F698" s="18"/>
      <c r="G698" s="18"/>
      <c r="H698" s="18"/>
      <c r="I698" s="18"/>
      <c r="J698" s="18"/>
      <c r="K698" s="18"/>
      <c r="L698" s="18"/>
      <c r="M698" s="18"/>
      <c r="N698" s="18"/>
    </row>
    <row r="699" spans="5:14">
      <c r="E699" s="18"/>
      <c r="F699" s="18"/>
      <c r="G699" s="18"/>
      <c r="H699" s="18"/>
      <c r="I699" s="18"/>
      <c r="J699" s="18"/>
      <c r="K699" s="18"/>
      <c r="L699" s="18"/>
      <c r="M699" s="18"/>
      <c r="N699" s="18"/>
    </row>
    <row r="700" spans="5:14">
      <c r="E700" s="18"/>
      <c r="F700" s="18"/>
      <c r="G700" s="18"/>
      <c r="H700" s="18"/>
      <c r="I700" s="18"/>
      <c r="J700" s="18"/>
      <c r="K700" s="18"/>
      <c r="L700" s="18"/>
      <c r="M700" s="18"/>
      <c r="N700" s="18"/>
    </row>
    <row r="701" spans="5:14">
      <c r="E701" s="18"/>
      <c r="F701" s="18"/>
      <c r="G701" s="18"/>
      <c r="H701" s="18"/>
      <c r="I701" s="18"/>
      <c r="J701" s="18"/>
      <c r="K701" s="18"/>
      <c r="L701" s="18"/>
      <c r="M701" s="18"/>
      <c r="N701" s="18"/>
    </row>
    <row r="702" spans="5:14">
      <c r="E702" s="18"/>
      <c r="F702" s="18"/>
      <c r="G702" s="18"/>
      <c r="H702" s="18"/>
      <c r="I702" s="18"/>
      <c r="J702" s="18"/>
      <c r="K702" s="18"/>
      <c r="L702" s="18"/>
      <c r="M702" s="18"/>
      <c r="N702" s="18"/>
    </row>
    <row r="703" spans="5:14">
      <c r="E703" s="18"/>
      <c r="F703" s="18"/>
      <c r="G703" s="18"/>
      <c r="H703" s="18"/>
      <c r="I703" s="18"/>
      <c r="J703" s="18"/>
      <c r="K703" s="18"/>
      <c r="L703" s="18"/>
      <c r="M703" s="18"/>
      <c r="N703" s="18"/>
    </row>
    <row r="704" spans="5:14">
      <c r="E704" s="18"/>
      <c r="F704" s="18"/>
      <c r="G704" s="18"/>
      <c r="H704" s="18"/>
      <c r="I704" s="18"/>
      <c r="J704" s="18"/>
      <c r="K704" s="18"/>
      <c r="L704" s="18"/>
      <c r="M704" s="18"/>
      <c r="N704" s="18"/>
    </row>
    <row r="705" spans="5:14">
      <c r="E705" s="18"/>
      <c r="F705" s="18"/>
      <c r="G705" s="18"/>
      <c r="H705" s="18"/>
      <c r="I705" s="18"/>
      <c r="J705" s="18"/>
      <c r="K705" s="18"/>
      <c r="L705" s="18"/>
      <c r="M705" s="18"/>
      <c r="N705" s="18"/>
    </row>
    <row r="706" spans="5:14">
      <c r="E706" s="18"/>
      <c r="F706" s="18"/>
      <c r="G706" s="18"/>
      <c r="H706" s="18"/>
      <c r="I706" s="18"/>
      <c r="J706" s="18"/>
      <c r="K706" s="18"/>
      <c r="L706" s="18"/>
      <c r="M706" s="18"/>
      <c r="N706" s="18"/>
    </row>
    <row r="707" spans="5:14">
      <c r="E707" s="18"/>
      <c r="F707" s="18"/>
      <c r="G707" s="18"/>
      <c r="H707" s="18"/>
      <c r="I707" s="18"/>
      <c r="J707" s="18"/>
      <c r="K707" s="18"/>
      <c r="L707" s="18"/>
      <c r="M707" s="18"/>
      <c r="N707" s="18"/>
    </row>
    <row r="708" spans="5:14">
      <c r="E708" s="18"/>
      <c r="F708" s="18"/>
      <c r="G708" s="18"/>
      <c r="H708" s="18"/>
      <c r="I708" s="18"/>
      <c r="J708" s="18"/>
      <c r="K708" s="18"/>
      <c r="L708" s="18"/>
      <c r="M708" s="18"/>
      <c r="N708" s="18"/>
    </row>
    <row r="709" spans="5:14">
      <c r="E709" s="18"/>
      <c r="F709" s="18"/>
      <c r="G709" s="18"/>
      <c r="H709" s="18"/>
      <c r="I709" s="18"/>
      <c r="J709" s="18"/>
      <c r="K709" s="18"/>
      <c r="L709" s="18"/>
      <c r="M709" s="18"/>
      <c r="N709" s="18"/>
    </row>
    <row r="710" spans="5:14">
      <c r="E710" s="18"/>
      <c r="F710" s="18"/>
      <c r="G710" s="18"/>
      <c r="H710" s="18"/>
      <c r="I710" s="18"/>
      <c r="J710" s="18"/>
      <c r="K710" s="18"/>
      <c r="L710" s="18"/>
      <c r="M710" s="18"/>
      <c r="N710" s="18"/>
    </row>
    <row r="711" spans="5:14">
      <c r="E711" s="18"/>
      <c r="F711" s="18"/>
      <c r="G711" s="18"/>
      <c r="H711" s="18"/>
      <c r="I711" s="18"/>
      <c r="J711" s="18"/>
      <c r="K711" s="18"/>
      <c r="L711" s="18"/>
      <c r="M711" s="18"/>
      <c r="N711" s="18"/>
    </row>
    <row r="712" spans="5:14">
      <c r="E712" s="18"/>
      <c r="F712" s="18"/>
      <c r="G712" s="18"/>
      <c r="H712" s="18"/>
      <c r="I712" s="18"/>
      <c r="J712" s="18"/>
      <c r="K712" s="18"/>
      <c r="L712" s="18"/>
      <c r="M712" s="18"/>
      <c r="N712" s="18"/>
    </row>
    <row r="713" spans="5:14">
      <c r="E713" s="18"/>
      <c r="F713" s="18"/>
      <c r="G713" s="18"/>
      <c r="H713" s="18"/>
      <c r="I713" s="18"/>
      <c r="J713" s="18"/>
      <c r="K713" s="18"/>
      <c r="L713" s="18"/>
      <c r="M713" s="18"/>
      <c r="N713" s="18"/>
    </row>
    <row r="714" spans="5:14">
      <c r="E714" s="18"/>
      <c r="F714" s="18"/>
      <c r="G714" s="18"/>
      <c r="H714" s="18"/>
      <c r="I714" s="18"/>
      <c r="J714" s="18"/>
      <c r="K714" s="18"/>
      <c r="L714" s="18"/>
      <c r="M714" s="18"/>
      <c r="N714" s="18"/>
    </row>
    <row r="715" spans="5:14">
      <c r="E715" s="18"/>
      <c r="F715" s="18"/>
      <c r="G715" s="18"/>
      <c r="H715" s="18"/>
      <c r="I715" s="18"/>
      <c r="J715" s="18"/>
      <c r="K715" s="18"/>
      <c r="L715" s="18"/>
      <c r="M715" s="18"/>
      <c r="N715" s="18"/>
    </row>
    <row r="716" spans="5:14">
      <c r="E716" s="18"/>
      <c r="F716" s="18"/>
      <c r="G716" s="18"/>
      <c r="H716" s="18"/>
      <c r="I716" s="18"/>
      <c r="J716" s="18"/>
      <c r="K716" s="18"/>
      <c r="L716" s="18"/>
      <c r="M716" s="18"/>
      <c r="N716" s="18"/>
    </row>
    <row r="717" spans="5:14">
      <c r="E717" s="18"/>
      <c r="F717" s="18"/>
      <c r="G717" s="18"/>
      <c r="H717" s="18"/>
      <c r="I717" s="18"/>
      <c r="J717" s="18"/>
      <c r="K717" s="18"/>
      <c r="L717" s="18"/>
      <c r="M717" s="18"/>
      <c r="N717" s="18"/>
    </row>
    <row r="718" spans="5:14">
      <c r="E718" s="18"/>
      <c r="F718" s="18"/>
      <c r="G718" s="18"/>
      <c r="H718" s="18"/>
      <c r="I718" s="18"/>
      <c r="J718" s="18"/>
      <c r="K718" s="18"/>
      <c r="L718" s="18"/>
      <c r="M718" s="18"/>
      <c r="N718" s="18"/>
    </row>
    <row r="719" spans="5:14">
      <c r="E719" s="18"/>
      <c r="F719" s="18"/>
      <c r="G719" s="18"/>
      <c r="H719" s="18"/>
      <c r="I719" s="18"/>
      <c r="J719" s="18"/>
      <c r="K719" s="18"/>
      <c r="L719" s="18"/>
      <c r="M719" s="18"/>
      <c r="N719" s="18"/>
    </row>
    <row r="720" spans="5:14">
      <c r="E720" s="18"/>
      <c r="F720" s="18"/>
      <c r="G720" s="18"/>
      <c r="H720" s="18"/>
      <c r="I720" s="18"/>
      <c r="J720" s="18"/>
      <c r="K720" s="18"/>
      <c r="L720" s="18"/>
      <c r="M720" s="18"/>
      <c r="N720" s="18"/>
    </row>
    <row r="721" spans="5:14">
      <c r="E721" s="18"/>
      <c r="F721" s="18"/>
      <c r="G721" s="18"/>
      <c r="H721" s="18"/>
      <c r="I721" s="18"/>
      <c r="J721" s="18"/>
      <c r="K721" s="18"/>
      <c r="L721" s="18"/>
      <c r="M721" s="18"/>
      <c r="N721" s="18"/>
    </row>
    <row r="722" spans="5:14">
      <c r="E722" s="18"/>
      <c r="F722" s="18"/>
      <c r="G722" s="18"/>
      <c r="H722" s="18"/>
      <c r="I722" s="18"/>
      <c r="J722" s="18"/>
      <c r="K722" s="18"/>
      <c r="L722" s="18"/>
      <c r="M722" s="18"/>
      <c r="N722" s="18"/>
    </row>
    <row r="723" spans="5:14">
      <c r="E723" s="18"/>
      <c r="F723" s="18"/>
      <c r="G723" s="18"/>
      <c r="H723" s="18"/>
      <c r="I723" s="18"/>
      <c r="J723" s="18"/>
      <c r="K723" s="18"/>
      <c r="L723" s="18"/>
      <c r="M723" s="18"/>
      <c r="N723" s="18"/>
    </row>
    <row r="724" spans="5:14">
      <c r="E724" s="18"/>
      <c r="F724" s="18"/>
      <c r="G724" s="18"/>
      <c r="H724" s="18"/>
      <c r="I724" s="18"/>
      <c r="J724" s="18"/>
      <c r="K724" s="18"/>
      <c r="L724" s="18"/>
      <c r="M724" s="18"/>
      <c r="N724" s="18"/>
    </row>
    <row r="725" spans="5:14">
      <c r="E725" s="18"/>
      <c r="F725" s="18"/>
      <c r="G725" s="18"/>
      <c r="H725" s="18"/>
      <c r="I725" s="18"/>
      <c r="J725" s="18"/>
      <c r="K725" s="18"/>
      <c r="L725" s="18"/>
      <c r="M725" s="18"/>
      <c r="N725" s="18"/>
    </row>
    <row r="726" spans="5:14">
      <c r="E726" s="18"/>
      <c r="F726" s="18"/>
      <c r="G726" s="18"/>
      <c r="H726" s="18"/>
      <c r="I726" s="18"/>
      <c r="J726" s="18"/>
      <c r="K726" s="18"/>
      <c r="L726" s="18"/>
      <c r="M726" s="18"/>
      <c r="N726" s="18"/>
    </row>
    <row r="727" spans="5:14">
      <c r="E727" s="18"/>
      <c r="F727" s="18"/>
      <c r="G727" s="18"/>
      <c r="H727" s="18"/>
      <c r="I727" s="18"/>
      <c r="J727" s="18"/>
      <c r="K727" s="18"/>
      <c r="L727" s="18"/>
      <c r="M727" s="18"/>
      <c r="N727" s="18"/>
    </row>
    <row r="728" spans="5:14">
      <c r="E728" s="18"/>
      <c r="F728" s="18"/>
      <c r="G728" s="18"/>
      <c r="H728" s="18"/>
      <c r="I728" s="18"/>
      <c r="J728" s="18"/>
      <c r="K728" s="18"/>
      <c r="L728" s="18"/>
      <c r="M728" s="18"/>
      <c r="N728" s="18"/>
    </row>
    <row r="729" spans="5:14">
      <c r="E729" s="18"/>
      <c r="F729" s="18"/>
      <c r="G729" s="18"/>
      <c r="H729" s="18"/>
      <c r="I729" s="18"/>
      <c r="J729" s="18"/>
      <c r="K729" s="18"/>
      <c r="L729" s="18"/>
      <c r="M729" s="18"/>
      <c r="N729" s="18"/>
    </row>
    <row r="730" spans="5:14">
      <c r="E730" s="18"/>
      <c r="F730" s="18"/>
      <c r="G730" s="18"/>
      <c r="H730" s="18"/>
      <c r="I730" s="18"/>
      <c r="J730" s="18"/>
      <c r="K730" s="18"/>
      <c r="L730" s="18"/>
      <c r="M730" s="18"/>
      <c r="N730" s="18"/>
    </row>
    <row r="731" spans="5:14">
      <c r="E731" s="18"/>
      <c r="F731" s="18"/>
      <c r="G731" s="18"/>
      <c r="H731" s="18"/>
      <c r="I731" s="18"/>
      <c r="J731" s="18"/>
      <c r="K731" s="18"/>
      <c r="L731" s="18"/>
      <c r="M731" s="18"/>
      <c r="N731" s="18"/>
    </row>
    <row r="732" spans="5:14">
      <c r="E732" s="18"/>
      <c r="F732" s="18"/>
      <c r="G732" s="18"/>
      <c r="H732" s="18"/>
      <c r="I732" s="18"/>
      <c r="J732" s="18"/>
      <c r="K732" s="18"/>
      <c r="L732" s="18"/>
      <c r="M732" s="18"/>
      <c r="N732" s="18"/>
    </row>
    <row r="733" spans="5:14">
      <c r="E733" s="18"/>
      <c r="F733" s="18"/>
      <c r="G733" s="18"/>
      <c r="H733" s="18"/>
      <c r="I733" s="18"/>
      <c r="J733" s="18"/>
      <c r="K733" s="18"/>
      <c r="L733" s="18"/>
      <c r="M733" s="18"/>
      <c r="N733" s="18"/>
    </row>
    <row r="734" spans="5:14">
      <c r="E734" s="18"/>
      <c r="F734" s="18"/>
      <c r="G734" s="18"/>
      <c r="H734" s="18"/>
      <c r="I734" s="18"/>
      <c r="J734" s="18"/>
      <c r="K734" s="18"/>
      <c r="L734" s="18"/>
      <c r="M734" s="18"/>
      <c r="N734" s="18"/>
    </row>
    <row r="735" spans="5:14">
      <c r="E735" s="18"/>
      <c r="F735" s="18"/>
      <c r="G735" s="18"/>
      <c r="H735" s="18"/>
      <c r="I735" s="18"/>
      <c r="J735" s="18"/>
      <c r="K735" s="18"/>
      <c r="L735" s="18"/>
      <c r="M735" s="18"/>
      <c r="N735" s="18"/>
    </row>
    <row r="736" spans="5:14">
      <c r="E736" s="18"/>
      <c r="F736" s="18"/>
      <c r="G736" s="18"/>
      <c r="H736" s="18"/>
      <c r="I736" s="18"/>
      <c r="J736" s="18"/>
      <c r="K736" s="18"/>
      <c r="L736" s="18"/>
      <c r="M736" s="18"/>
      <c r="N736" s="18"/>
    </row>
    <row r="737" spans="5:14">
      <c r="E737" s="18"/>
      <c r="F737" s="18"/>
      <c r="G737" s="18"/>
      <c r="H737" s="18"/>
      <c r="I737" s="18"/>
      <c r="J737" s="18"/>
      <c r="K737" s="18"/>
      <c r="L737" s="18"/>
      <c r="M737" s="18"/>
      <c r="N737" s="18"/>
    </row>
    <row r="738" spans="5:14">
      <c r="E738" s="18"/>
      <c r="F738" s="18"/>
      <c r="G738" s="18"/>
      <c r="H738" s="18"/>
      <c r="I738" s="18"/>
      <c r="J738" s="18"/>
      <c r="K738" s="18"/>
      <c r="L738" s="18"/>
      <c r="M738" s="18"/>
      <c r="N738" s="18"/>
    </row>
    <row r="739" spans="5:14">
      <c r="E739" s="18"/>
      <c r="F739" s="18"/>
      <c r="G739" s="18"/>
      <c r="H739" s="18"/>
      <c r="I739" s="18"/>
      <c r="J739" s="18"/>
      <c r="K739" s="18"/>
      <c r="L739" s="18"/>
      <c r="M739" s="18"/>
      <c r="N739" s="18"/>
    </row>
    <row r="740" spans="5:14">
      <c r="E740" s="18"/>
      <c r="F740" s="18"/>
      <c r="G740" s="18"/>
      <c r="H740" s="18"/>
      <c r="I740" s="18"/>
      <c r="J740" s="18"/>
      <c r="K740" s="18"/>
      <c r="L740" s="18"/>
      <c r="M740" s="18"/>
      <c r="N740" s="18"/>
    </row>
    <row r="741" spans="5:14">
      <c r="E741" s="18"/>
      <c r="F741" s="18"/>
      <c r="G741" s="18"/>
      <c r="H741" s="18"/>
      <c r="I741" s="18"/>
      <c r="J741" s="18"/>
      <c r="K741" s="18"/>
      <c r="L741" s="18"/>
      <c r="M741" s="18"/>
      <c r="N741" s="18"/>
    </row>
    <row r="742" spans="5:14">
      <c r="E742" s="18"/>
      <c r="F742" s="18"/>
      <c r="G742" s="18"/>
      <c r="H742" s="18"/>
      <c r="I742" s="18"/>
      <c r="J742" s="18"/>
      <c r="K742" s="18"/>
      <c r="L742" s="18"/>
      <c r="M742" s="18"/>
      <c r="N742" s="18"/>
    </row>
    <row r="743" spans="5:14">
      <c r="E743" s="18"/>
      <c r="F743" s="18"/>
      <c r="G743" s="18"/>
      <c r="H743" s="18"/>
      <c r="I743" s="18"/>
      <c r="J743" s="18"/>
      <c r="K743" s="18"/>
      <c r="L743" s="18"/>
      <c r="M743" s="18"/>
      <c r="N743" s="18"/>
    </row>
    <row r="744" spans="5:14">
      <c r="E744" s="18"/>
      <c r="F744" s="18"/>
      <c r="G744" s="18"/>
      <c r="H744" s="18"/>
      <c r="I744" s="18"/>
      <c r="J744" s="18"/>
      <c r="K744" s="18"/>
      <c r="L744" s="18"/>
      <c r="M744" s="18"/>
      <c r="N744" s="18"/>
    </row>
    <row r="745" spans="5:14">
      <c r="E745" s="18"/>
      <c r="F745" s="18"/>
      <c r="G745" s="18"/>
      <c r="H745" s="18"/>
      <c r="I745" s="18"/>
      <c r="J745" s="18"/>
      <c r="K745" s="18"/>
      <c r="L745" s="18"/>
      <c r="M745" s="18"/>
      <c r="N745" s="18"/>
    </row>
    <row r="746" spans="5:14">
      <c r="E746" s="18"/>
      <c r="F746" s="18"/>
      <c r="G746" s="18"/>
      <c r="H746" s="18"/>
      <c r="I746" s="18"/>
      <c r="J746" s="18"/>
      <c r="K746" s="18"/>
      <c r="L746" s="18"/>
      <c r="M746" s="18"/>
      <c r="N746" s="18"/>
    </row>
    <row r="747" spans="5:14">
      <c r="E747" s="18"/>
      <c r="F747" s="18"/>
      <c r="G747" s="18"/>
      <c r="H747" s="18"/>
      <c r="I747" s="18"/>
      <c r="J747" s="18"/>
      <c r="K747" s="18"/>
      <c r="L747" s="18"/>
      <c r="M747" s="18"/>
      <c r="N747" s="18"/>
    </row>
    <row r="748" spans="5:14">
      <c r="E748" s="18"/>
      <c r="F748" s="18"/>
      <c r="G748" s="18"/>
      <c r="H748" s="18"/>
      <c r="I748" s="18"/>
      <c r="J748" s="18"/>
      <c r="K748" s="18"/>
      <c r="L748" s="18"/>
      <c r="M748" s="18"/>
      <c r="N748" s="18"/>
    </row>
    <row r="749" spans="5:14">
      <c r="E749" s="18"/>
      <c r="F749" s="18"/>
      <c r="G749" s="18"/>
      <c r="H749" s="18"/>
      <c r="I749" s="18"/>
      <c r="J749" s="18"/>
      <c r="K749" s="18"/>
      <c r="L749" s="18"/>
      <c r="M749" s="18"/>
      <c r="N749" s="18"/>
    </row>
    <row r="750" spans="5:14">
      <c r="E750" s="18"/>
      <c r="F750" s="18"/>
      <c r="G750" s="18"/>
      <c r="H750" s="18"/>
      <c r="I750" s="18"/>
      <c r="J750" s="18"/>
      <c r="K750" s="18"/>
      <c r="L750" s="18"/>
      <c r="M750" s="18"/>
      <c r="N750" s="18"/>
    </row>
    <row r="751" spans="5:14">
      <c r="E751" s="18"/>
      <c r="F751" s="18"/>
      <c r="G751" s="18"/>
      <c r="H751" s="18"/>
      <c r="I751" s="18"/>
      <c r="J751" s="18"/>
      <c r="K751" s="18"/>
      <c r="L751" s="18"/>
      <c r="M751" s="18"/>
      <c r="N751" s="18"/>
    </row>
    <row r="752" spans="5:14">
      <c r="E752" s="18"/>
      <c r="F752" s="18"/>
      <c r="G752" s="18"/>
      <c r="H752" s="18"/>
      <c r="I752" s="18"/>
      <c r="J752" s="18"/>
      <c r="K752" s="18"/>
      <c r="L752" s="18"/>
      <c r="M752" s="18"/>
      <c r="N752" s="18"/>
    </row>
    <row r="753" spans="5:14">
      <c r="E753" s="18"/>
      <c r="F753" s="18"/>
      <c r="G753" s="18"/>
      <c r="H753" s="18"/>
      <c r="I753" s="18"/>
      <c r="J753" s="18"/>
      <c r="K753" s="18"/>
      <c r="L753" s="18"/>
      <c r="M753" s="18"/>
      <c r="N753" s="18"/>
    </row>
    <row r="754" spans="5:14">
      <c r="E754" s="18"/>
      <c r="F754" s="18"/>
      <c r="G754" s="18"/>
      <c r="H754" s="18"/>
      <c r="I754" s="18"/>
      <c r="J754" s="18"/>
      <c r="K754" s="18"/>
      <c r="L754" s="18"/>
      <c r="M754" s="18"/>
      <c r="N754" s="18"/>
    </row>
    <row r="755" spans="5:14">
      <c r="E755" s="18"/>
      <c r="F755" s="18"/>
      <c r="G755" s="18"/>
      <c r="H755" s="18"/>
      <c r="I755" s="18"/>
      <c r="J755" s="18"/>
      <c r="K755" s="18"/>
      <c r="L755" s="18"/>
      <c r="M755" s="18"/>
      <c r="N755" s="18"/>
    </row>
    <row r="756" spans="5:14">
      <c r="E756" s="18"/>
      <c r="F756" s="18"/>
      <c r="G756" s="18"/>
      <c r="H756" s="18"/>
      <c r="I756" s="18"/>
      <c r="J756" s="18"/>
      <c r="K756" s="18"/>
      <c r="L756" s="18"/>
      <c r="M756" s="18"/>
      <c r="N756" s="18"/>
    </row>
    <row r="757" spans="5:14">
      <c r="E757" s="18"/>
      <c r="F757" s="18"/>
      <c r="G757" s="18"/>
      <c r="H757" s="18"/>
      <c r="I757" s="18"/>
      <c r="J757" s="18"/>
      <c r="K757" s="18"/>
      <c r="L757" s="18"/>
      <c r="M757" s="18"/>
      <c r="N757" s="18"/>
    </row>
    <row r="758" spans="5:14">
      <c r="E758" s="18"/>
      <c r="F758" s="18"/>
      <c r="G758" s="18"/>
      <c r="H758" s="18"/>
      <c r="I758" s="18"/>
      <c r="J758" s="18"/>
      <c r="K758" s="18"/>
      <c r="L758" s="18"/>
      <c r="M758" s="18"/>
      <c r="N758" s="18"/>
    </row>
    <row r="759" spans="5:14">
      <c r="E759" s="18"/>
      <c r="F759" s="18"/>
      <c r="G759" s="18"/>
      <c r="H759" s="18"/>
      <c r="I759" s="18"/>
      <c r="J759" s="18"/>
      <c r="K759" s="18"/>
      <c r="L759" s="18"/>
      <c r="M759" s="18"/>
      <c r="N759" s="18"/>
    </row>
    <row r="760" spans="5:14">
      <c r="E760" s="18"/>
      <c r="F760" s="18"/>
      <c r="G760" s="18"/>
      <c r="H760" s="18"/>
      <c r="I760" s="18"/>
      <c r="J760" s="18"/>
      <c r="K760" s="18"/>
      <c r="L760" s="18"/>
      <c r="M760" s="18"/>
      <c r="N760" s="18"/>
    </row>
    <row r="761" spans="5:14">
      <c r="E761" s="18"/>
      <c r="F761" s="18"/>
      <c r="G761" s="18"/>
      <c r="H761" s="18"/>
      <c r="I761" s="18"/>
      <c r="J761" s="18"/>
      <c r="K761" s="18"/>
      <c r="L761" s="18"/>
      <c r="M761" s="18"/>
      <c r="N761" s="18"/>
    </row>
    <row r="762" spans="5:14">
      <c r="E762" s="18"/>
      <c r="F762" s="18"/>
      <c r="G762" s="18"/>
      <c r="H762" s="18"/>
      <c r="I762" s="18"/>
      <c r="J762" s="18"/>
      <c r="K762" s="18"/>
      <c r="L762" s="18"/>
      <c r="M762" s="18"/>
      <c r="N762" s="18"/>
    </row>
    <row r="763" spans="5:14">
      <c r="E763" s="18"/>
      <c r="F763" s="18"/>
      <c r="G763" s="18"/>
      <c r="H763" s="18"/>
      <c r="I763" s="18"/>
      <c r="J763" s="18"/>
      <c r="K763" s="18"/>
      <c r="L763" s="18"/>
      <c r="M763" s="18"/>
      <c r="N763" s="18"/>
    </row>
    <row r="764" spans="5:14">
      <c r="E764" s="18"/>
      <c r="F764" s="18"/>
      <c r="G764" s="18"/>
      <c r="H764" s="18"/>
      <c r="I764" s="18"/>
      <c r="J764" s="18"/>
      <c r="K764" s="18"/>
      <c r="L764" s="18"/>
      <c r="M764" s="18"/>
      <c r="N764" s="18"/>
    </row>
    <row r="765" spans="5:14">
      <c r="E765" s="18"/>
      <c r="F765" s="18"/>
      <c r="G765" s="18"/>
      <c r="H765" s="18"/>
      <c r="I765" s="18"/>
      <c r="J765" s="18"/>
      <c r="K765" s="18"/>
      <c r="L765" s="18"/>
      <c r="M765" s="18"/>
      <c r="N765" s="18"/>
    </row>
    <row r="766" spans="5:14">
      <c r="E766" s="18"/>
      <c r="F766" s="18"/>
      <c r="G766" s="18"/>
      <c r="H766" s="18"/>
      <c r="I766" s="18"/>
      <c r="J766" s="18"/>
      <c r="K766" s="18"/>
      <c r="L766" s="18"/>
      <c r="M766" s="18"/>
      <c r="N766" s="18"/>
    </row>
    <row r="767" spans="5:14">
      <c r="E767" s="18"/>
      <c r="F767" s="18"/>
      <c r="G767" s="18"/>
      <c r="H767" s="18"/>
      <c r="I767" s="18"/>
      <c r="J767" s="18"/>
      <c r="K767" s="18"/>
      <c r="L767" s="18"/>
      <c r="M767" s="18"/>
      <c r="N767" s="18"/>
    </row>
    <row r="768" spans="5:14">
      <c r="E768" s="18"/>
      <c r="F768" s="18"/>
      <c r="G768" s="18"/>
      <c r="H768" s="18"/>
      <c r="I768" s="18"/>
      <c r="J768" s="18"/>
      <c r="K768" s="18"/>
      <c r="L768" s="18"/>
      <c r="M768" s="18"/>
      <c r="N768" s="18"/>
    </row>
    <row r="769" spans="5:14">
      <c r="E769" s="18"/>
      <c r="F769" s="18"/>
      <c r="G769" s="18"/>
      <c r="H769" s="18"/>
      <c r="I769" s="18"/>
      <c r="J769" s="18"/>
      <c r="K769" s="18"/>
      <c r="L769" s="18"/>
      <c r="M769" s="18"/>
      <c r="N769" s="18"/>
    </row>
    <row r="770" spans="5:14">
      <c r="E770" s="18"/>
      <c r="F770" s="18"/>
      <c r="G770" s="18"/>
      <c r="H770" s="18"/>
      <c r="I770" s="18"/>
      <c r="J770" s="18"/>
      <c r="K770" s="18"/>
      <c r="L770" s="18"/>
      <c r="M770" s="18"/>
      <c r="N770" s="18"/>
    </row>
    <row r="771" spans="5:14">
      <c r="E771" s="18"/>
      <c r="F771" s="18"/>
      <c r="G771" s="18"/>
      <c r="H771" s="18"/>
      <c r="I771" s="18"/>
      <c r="J771" s="18"/>
      <c r="K771" s="18"/>
      <c r="L771" s="18"/>
      <c r="M771" s="18"/>
      <c r="N771" s="18"/>
    </row>
    <row r="772" spans="5:14">
      <c r="E772" s="18"/>
      <c r="F772" s="18"/>
      <c r="G772" s="18"/>
      <c r="H772" s="18"/>
      <c r="I772" s="18"/>
      <c r="J772" s="18"/>
      <c r="K772" s="18"/>
      <c r="L772" s="18"/>
      <c r="M772" s="18"/>
      <c r="N772" s="18"/>
    </row>
    <row r="773" spans="5:14">
      <c r="E773" s="18"/>
      <c r="F773" s="18"/>
      <c r="G773" s="18"/>
      <c r="H773" s="18"/>
      <c r="I773" s="18"/>
      <c r="J773" s="18"/>
      <c r="K773" s="18"/>
      <c r="L773" s="18"/>
      <c r="M773" s="18"/>
      <c r="N773" s="18"/>
    </row>
    <row r="774" spans="5:14">
      <c r="E774" s="18"/>
      <c r="F774" s="18"/>
      <c r="G774" s="18"/>
      <c r="H774" s="18"/>
      <c r="I774" s="18"/>
      <c r="J774" s="18"/>
      <c r="K774" s="18"/>
      <c r="L774" s="18"/>
      <c r="M774" s="18"/>
      <c r="N774" s="18"/>
    </row>
    <row r="775" spans="5:14">
      <c r="E775" s="18"/>
      <c r="F775" s="18"/>
      <c r="G775" s="18"/>
      <c r="H775" s="18"/>
      <c r="I775" s="18"/>
      <c r="J775" s="18"/>
      <c r="K775" s="18"/>
      <c r="L775" s="18"/>
      <c r="M775" s="18"/>
      <c r="N775" s="18"/>
    </row>
    <row r="776" spans="5:14">
      <c r="E776" s="18"/>
      <c r="F776" s="18"/>
      <c r="G776" s="18"/>
      <c r="H776" s="18"/>
      <c r="I776" s="18"/>
      <c r="J776" s="18"/>
      <c r="K776" s="18"/>
      <c r="L776" s="18"/>
      <c r="M776" s="18"/>
      <c r="N776" s="18"/>
    </row>
    <row r="777" spans="5:14">
      <c r="E777" s="18"/>
      <c r="F777" s="18"/>
      <c r="G777" s="18"/>
      <c r="H777" s="18"/>
      <c r="I777" s="18"/>
      <c r="J777" s="18"/>
      <c r="K777" s="18"/>
      <c r="L777" s="18"/>
      <c r="M777" s="18"/>
      <c r="N777" s="18"/>
    </row>
    <row r="778" spans="5:14">
      <c r="E778" s="18"/>
      <c r="F778" s="18"/>
      <c r="G778" s="18"/>
      <c r="H778" s="18"/>
      <c r="I778" s="18"/>
      <c r="J778" s="18"/>
      <c r="K778" s="18"/>
      <c r="L778" s="18"/>
      <c r="M778" s="18"/>
      <c r="N778" s="18"/>
    </row>
    <row r="779" spans="5:14">
      <c r="E779" s="18"/>
      <c r="F779" s="18"/>
      <c r="G779" s="18"/>
      <c r="H779" s="18"/>
      <c r="I779" s="18"/>
      <c r="J779" s="18"/>
      <c r="K779" s="18"/>
      <c r="L779" s="18"/>
      <c r="M779" s="18"/>
      <c r="N779" s="18"/>
    </row>
    <row r="780" spans="5:14">
      <c r="E780" s="18"/>
      <c r="F780" s="18"/>
      <c r="G780" s="18"/>
      <c r="H780" s="18"/>
      <c r="I780" s="18"/>
      <c r="J780" s="18"/>
      <c r="K780" s="18"/>
      <c r="L780" s="18"/>
      <c r="M780" s="18"/>
      <c r="N780" s="18"/>
    </row>
    <row r="781" spans="5:14">
      <c r="E781" s="18"/>
      <c r="F781" s="18"/>
      <c r="G781" s="18"/>
      <c r="H781" s="18"/>
      <c r="I781" s="18"/>
      <c r="J781" s="18"/>
      <c r="K781" s="18"/>
      <c r="L781" s="18"/>
      <c r="M781" s="18"/>
      <c r="N781" s="18"/>
    </row>
    <row r="782" spans="5:14">
      <c r="E782" s="18"/>
      <c r="F782" s="18"/>
      <c r="G782" s="18"/>
      <c r="H782" s="18"/>
      <c r="I782" s="18"/>
      <c r="J782" s="18"/>
      <c r="K782" s="18"/>
      <c r="L782" s="18"/>
      <c r="M782" s="18"/>
      <c r="N782" s="18"/>
    </row>
    <row r="783" spans="5:14">
      <c r="E783" s="18"/>
      <c r="F783" s="18"/>
      <c r="G783" s="18"/>
      <c r="H783" s="18"/>
      <c r="I783" s="18"/>
      <c r="J783" s="18"/>
      <c r="K783" s="18"/>
      <c r="L783" s="18"/>
      <c r="M783" s="18"/>
      <c r="N783" s="18"/>
    </row>
    <row r="784" spans="5:14">
      <c r="E784" s="18"/>
      <c r="F784" s="18"/>
      <c r="G784" s="18"/>
      <c r="H784" s="18"/>
      <c r="I784" s="18"/>
      <c r="J784" s="18"/>
      <c r="K784" s="18"/>
      <c r="L784" s="18"/>
      <c r="M784" s="18"/>
      <c r="N784" s="18"/>
    </row>
    <row r="785" spans="5:14">
      <c r="E785" s="18"/>
      <c r="F785" s="18"/>
      <c r="G785" s="18"/>
      <c r="H785" s="18"/>
      <c r="I785" s="18"/>
      <c r="J785" s="18"/>
      <c r="K785" s="18"/>
      <c r="L785" s="18"/>
      <c r="M785" s="18"/>
      <c r="N785" s="18"/>
    </row>
    <row r="786" spans="5:14">
      <c r="E786" s="18"/>
      <c r="F786" s="18"/>
      <c r="G786" s="18"/>
      <c r="H786" s="18"/>
      <c r="I786" s="18"/>
      <c r="J786" s="18"/>
      <c r="K786" s="18"/>
      <c r="L786" s="18"/>
      <c r="M786" s="18"/>
      <c r="N786" s="18"/>
    </row>
    <row r="787" spans="5:14">
      <c r="E787" s="18"/>
      <c r="F787" s="18"/>
      <c r="G787" s="18"/>
      <c r="H787" s="18"/>
      <c r="I787" s="18"/>
      <c r="J787" s="18"/>
      <c r="K787" s="18"/>
      <c r="L787" s="18"/>
      <c r="M787" s="18"/>
      <c r="N787" s="18"/>
    </row>
    <row r="788" spans="5:14">
      <c r="E788" s="18"/>
      <c r="F788" s="18"/>
      <c r="G788" s="18"/>
      <c r="H788" s="18"/>
      <c r="I788" s="18"/>
      <c r="J788" s="18"/>
      <c r="K788" s="18"/>
      <c r="L788" s="18"/>
      <c r="M788" s="18"/>
      <c r="N788" s="18"/>
    </row>
    <row r="789" spans="5:14">
      <c r="E789" s="18"/>
      <c r="F789" s="18"/>
      <c r="G789" s="18"/>
      <c r="H789" s="18"/>
      <c r="I789" s="18"/>
      <c r="J789" s="18"/>
      <c r="K789" s="18"/>
      <c r="L789" s="18"/>
      <c r="M789" s="18"/>
      <c r="N789" s="18"/>
    </row>
    <row r="790" spans="5:14">
      <c r="E790" s="18"/>
      <c r="F790" s="18"/>
      <c r="G790" s="18"/>
      <c r="H790" s="18"/>
      <c r="I790" s="18"/>
      <c r="J790" s="18"/>
      <c r="K790" s="18"/>
      <c r="L790" s="18"/>
      <c r="M790" s="18"/>
      <c r="N790" s="18"/>
    </row>
    <row r="791" spans="5:14">
      <c r="E791" s="18"/>
      <c r="F791" s="18"/>
      <c r="G791" s="18"/>
      <c r="H791" s="18"/>
      <c r="I791" s="18"/>
      <c r="J791" s="18"/>
      <c r="K791" s="18"/>
      <c r="L791" s="18"/>
      <c r="M791" s="18"/>
      <c r="N791" s="18"/>
    </row>
    <row r="792" spans="5:14">
      <c r="E792" s="18"/>
      <c r="F792" s="18"/>
      <c r="G792" s="18"/>
      <c r="H792" s="18"/>
      <c r="I792" s="18"/>
      <c r="J792" s="18"/>
      <c r="K792" s="18"/>
      <c r="L792" s="18"/>
      <c r="M792" s="18"/>
      <c r="N792" s="18"/>
    </row>
    <row r="793" spans="5:14">
      <c r="E793" s="18"/>
      <c r="F793" s="18"/>
      <c r="G793" s="18"/>
      <c r="H793" s="18"/>
      <c r="I793" s="18"/>
      <c r="J793" s="18"/>
      <c r="K793" s="18"/>
      <c r="L793" s="18"/>
      <c r="M793" s="18"/>
      <c r="N793" s="18"/>
    </row>
    <row r="794" spans="5:14">
      <c r="E794" s="18"/>
      <c r="F794" s="18"/>
      <c r="G794" s="18"/>
      <c r="H794" s="18"/>
      <c r="I794" s="18"/>
      <c r="J794" s="18"/>
      <c r="K794" s="18"/>
      <c r="L794" s="18"/>
      <c r="M794" s="18"/>
      <c r="N794" s="18"/>
    </row>
    <row r="795" spans="5:14">
      <c r="E795" s="18"/>
      <c r="F795" s="18"/>
      <c r="G795" s="18"/>
      <c r="H795" s="18"/>
      <c r="I795" s="18"/>
      <c r="J795" s="18"/>
      <c r="K795" s="18"/>
      <c r="L795" s="18"/>
      <c r="M795" s="18"/>
      <c r="N795" s="18"/>
    </row>
    <row r="796" spans="5:14">
      <c r="E796" s="18"/>
      <c r="F796" s="18"/>
      <c r="G796" s="18"/>
      <c r="H796" s="18"/>
      <c r="I796" s="18"/>
      <c r="J796" s="18"/>
      <c r="K796" s="18"/>
      <c r="L796" s="18"/>
      <c r="M796" s="18"/>
      <c r="N796" s="18"/>
    </row>
    <row r="797" spans="5:14">
      <c r="E797" s="18"/>
      <c r="F797" s="18"/>
      <c r="G797" s="18"/>
      <c r="H797" s="18"/>
      <c r="I797" s="18"/>
      <c r="J797" s="18"/>
      <c r="K797" s="18"/>
      <c r="L797" s="18"/>
      <c r="M797" s="18"/>
      <c r="N797" s="18"/>
    </row>
    <row r="798" spans="5:14">
      <c r="E798" s="18"/>
      <c r="F798" s="18"/>
      <c r="G798" s="18"/>
      <c r="H798" s="18"/>
      <c r="I798" s="18"/>
      <c r="J798" s="18"/>
      <c r="K798" s="18"/>
      <c r="L798" s="18"/>
      <c r="M798" s="18"/>
      <c r="N798" s="18"/>
    </row>
    <row r="799" spans="5:14">
      <c r="E799" s="18"/>
      <c r="F799" s="18"/>
      <c r="G799" s="18"/>
      <c r="H799" s="18"/>
      <c r="I799" s="18"/>
      <c r="J799" s="18"/>
      <c r="K799" s="18"/>
      <c r="L799" s="18"/>
      <c r="M799" s="18"/>
      <c r="N799" s="18"/>
    </row>
    <row r="800" spans="5:14">
      <c r="E800" s="18"/>
      <c r="F800" s="18"/>
      <c r="G800" s="18"/>
      <c r="H800" s="18"/>
      <c r="I800" s="18"/>
      <c r="J800" s="18"/>
      <c r="K800" s="18"/>
      <c r="L800" s="18"/>
      <c r="M800" s="18"/>
      <c r="N800" s="18"/>
    </row>
    <row r="801" spans="5:14">
      <c r="E801" s="18"/>
      <c r="F801" s="18"/>
      <c r="G801" s="18"/>
      <c r="H801" s="18"/>
      <c r="I801" s="18"/>
      <c r="J801" s="18"/>
      <c r="K801" s="18"/>
      <c r="L801" s="18"/>
      <c r="M801" s="18"/>
      <c r="N801" s="18"/>
    </row>
    <row r="802" spans="5:14">
      <c r="E802" s="18"/>
      <c r="F802" s="18"/>
      <c r="G802" s="18"/>
      <c r="H802" s="18"/>
      <c r="I802" s="18"/>
      <c r="J802" s="18"/>
      <c r="K802" s="18"/>
      <c r="L802" s="18"/>
      <c r="M802" s="18"/>
      <c r="N802" s="18"/>
    </row>
    <row r="803" spans="5:14">
      <c r="E803" s="18"/>
      <c r="F803" s="18"/>
      <c r="G803" s="18"/>
      <c r="H803" s="18"/>
      <c r="I803" s="18"/>
      <c r="J803" s="18"/>
      <c r="K803" s="18"/>
      <c r="L803" s="18"/>
      <c r="M803" s="18"/>
      <c r="N803" s="18"/>
    </row>
    <row r="804" spans="5:14">
      <c r="E804" s="18"/>
      <c r="F804" s="18"/>
      <c r="G804" s="18"/>
      <c r="H804" s="18"/>
      <c r="I804" s="18"/>
      <c r="J804" s="18"/>
      <c r="K804" s="18"/>
      <c r="L804" s="18"/>
      <c r="M804" s="18"/>
      <c r="N804" s="18"/>
    </row>
    <row r="805" spans="5:14">
      <c r="E805" s="18"/>
      <c r="F805" s="18"/>
      <c r="G805" s="18"/>
      <c r="H805" s="18"/>
      <c r="I805" s="18"/>
      <c r="J805" s="18"/>
      <c r="K805" s="18"/>
      <c r="L805" s="18"/>
      <c r="M805" s="18"/>
      <c r="N805" s="18"/>
    </row>
    <row r="806" spans="5:14">
      <c r="E806" s="18"/>
      <c r="F806" s="18"/>
      <c r="G806" s="18"/>
      <c r="H806" s="18"/>
      <c r="I806" s="18"/>
      <c r="J806" s="18"/>
      <c r="K806" s="18"/>
      <c r="L806" s="18"/>
      <c r="M806" s="18"/>
      <c r="N806" s="18"/>
    </row>
    <row r="807" spans="5:14">
      <c r="E807" s="18"/>
      <c r="F807" s="18"/>
      <c r="G807" s="18"/>
      <c r="H807" s="18"/>
      <c r="I807" s="18"/>
      <c r="J807" s="18"/>
      <c r="K807" s="18"/>
      <c r="L807" s="18"/>
      <c r="M807" s="18"/>
      <c r="N807" s="18"/>
    </row>
    <row r="808" spans="5:14">
      <c r="E808" s="18"/>
      <c r="F808" s="18"/>
      <c r="G808" s="18"/>
      <c r="H808" s="18"/>
      <c r="I808" s="18"/>
      <c r="J808" s="18"/>
      <c r="K808" s="18"/>
      <c r="L808" s="18"/>
      <c r="M808" s="18"/>
      <c r="N808" s="18"/>
    </row>
    <row r="809" spans="5:14">
      <c r="E809" s="18"/>
      <c r="F809" s="18"/>
      <c r="G809" s="18"/>
      <c r="H809" s="18"/>
      <c r="I809" s="18"/>
      <c r="J809" s="18"/>
      <c r="K809" s="18"/>
      <c r="L809" s="18"/>
      <c r="M809" s="18"/>
      <c r="N809" s="18"/>
    </row>
    <row r="810" spans="5:14">
      <c r="E810" s="18"/>
      <c r="F810" s="18"/>
      <c r="G810" s="18"/>
      <c r="H810" s="18"/>
      <c r="I810" s="18"/>
      <c r="J810" s="18"/>
      <c r="K810" s="18"/>
      <c r="L810" s="18"/>
      <c r="M810" s="18"/>
      <c r="N810" s="18"/>
    </row>
    <row r="811" spans="5:14">
      <c r="E811" s="18"/>
      <c r="F811" s="18"/>
      <c r="G811" s="18"/>
      <c r="H811" s="18"/>
      <c r="I811" s="18"/>
      <c r="J811" s="18"/>
      <c r="K811" s="18"/>
      <c r="L811" s="18"/>
      <c r="M811" s="18"/>
      <c r="N811" s="18"/>
    </row>
    <row r="812" spans="5:14">
      <c r="E812" s="18"/>
      <c r="F812" s="18"/>
      <c r="G812" s="18"/>
      <c r="H812" s="18"/>
      <c r="I812" s="18"/>
      <c r="J812" s="18"/>
      <c r="K812" s="18"/>
      <c r="L812" s="18"/>
      <c r="M812" s="18"/>
      <c r="N812" s="18"/>
    </row>
    <row r="813" spans="5:14">
      <c r="E813" s="18"/>
      <c r="F813" s="18"/>
      <c r="G813" s="18"/>
      <c r="H813" s="18"/>
      <c r="I813" s="18"/>
      <c r="J813" s="18"/>
      <c r="K813" s="18"/>
      <c r="L813" s="18"/>
      <c r="M813" s="18"/>
      <c r="N813" s="18"/>
    </row>
    <row r="814" spans="5:14">
      <c r="E814" s="18"/>
      <c r="F814" s="18"/>
      <c r="G814" s="18"/>
      <c r="H814" s="18"/>
      <c r="I814" s="18"/>
      <c r="J814" s="18"/>
      <c r="K814" s="18"/>
      <c r="L814" s="18"/>
      <c r="M814" s="18"/>
      <c r="N814" s="18"/>
    </row>
    <row r="815" spans="5:14">
      <c r="E815" s="18"/>
      <c r="F815" s="18"/>
      <c r="G815" s="18"/>
      <c r="H815" s="18"/>
      <c r="I815" s="18"/>
      <c r="J815" s="18"/>
      <c r="K815" s="18"/>
      <c r="L815" s="18"/>
      <c r="M815" s="18"/>
      <c r="N815" s="18"/>
    </row>
    <row r="816" spans="5:14">
      <c r="E816" s="18"/>
      <c r="F816" s="18"/>
      <c r="G816" s="18"/>
      <c r="H816" s="18"/>
      <c r="I816" s="18"/>
      <c r="J816" s="18"/>
      <c r="K816" s="18"/>
      <c r="L816" s="18"/>
      <c r="M816" s="18"/>
      <c r="N816" s="18"/>
    </row>
    <row r="817" spans="5:14">
      <c r="E817" s="18"/>
      <c r="F817" s="18"/>
      <c r="G817" s="18"/>
      <c r="H817" s="18"/>
      <c r="I817" s="18"/>
      <c r="J817" s="18"/>
      <c r="K817" s="18"/>
      <c r="L817" s="18"/>
      <c r="M817" s="18"/>
      <c r="N817" s="18"/>
    </row>
    <row r="818" spans="5:14">
      <c r="E818" s="18"/>
      <c r="F818" s="18"/>
      <c r="G818" s="18"/>
      <c r="H818" s="18"/>
      <c r="I818" s="18"/>
      <c r="J818" s="18"/>
      <c r="K818" s="18"/>
      <c r="L818" s="18"/>
      <c r="M818" s="18"/>
      <c r="N818" s="18"/>
    </row>
    <row r="819" spans="5:14">
      <c r="E819" s="18"/>
      <c r="F819" s="18"/>
      <c r="G819" s="18"/>
      <c r="H819" s="18"/>
      <c r="I819" s="18"/>
      <c r="J819" s="18"/>
      <c r="K819" s="18"/>
      <c r="L819" s="18"/>
      <c r="M819" s="18"/>
      <c r="N819" s="18"/>
    </row>
    <row r="820" spans="5:14">
      <c r="E820" s="18"/>
      <c r="F820" s="18"/>
      <c r="G820" s="18"/>
      <c r="H820" s="18"/>
      <c r="I820" s="18"/>
      <c r="J820" s="18"/>
      <c r="K820" s="18"/>
      <c r="L820" s="18"/>
      <c r="M820" s="18"/>
      <c r="N820" s="18"/>
    </row>
    <row r="821" spans="5:14">
      <c r="E821" s="18"/>
      <c r="F821" s="18"/>
      <c r="G821" s="18"/>
      <c r="H821" s="18"/>
      <c r="I821" s="18"/>
      <c r="J821" s="18"/>
      <c r="K821" s="18"/>
      <c r="L821" s="18"/>
      <c r="M821" s="18"/>
      <c r="N821" s="18"/>
    </row>
    <row r="822" spans="5:14">
      <c r="E822" s="18"/>
      <c r="F822" s="18"/>
      <c r="G822" s="18"/>
      <c r="H822" s="18"/>
      <c r="I822" s="18"/>
      <c r="J822" s="18"/>
      <c r="K822" s="18"/>
      <c r="L822" s="18"/>
      <c r="M822" s="18"/>
      <c r="N822" s="18"/>
    </row>
    <row r="823" spans="5:14">
      <c r="E823" s="18"/>
      <c r="F823" s="18"/>
      <c r="G823" s="18"/>
      <c r="H823" s="18"/>
      <c r="I823" s="18"/>
      <c r="J823" s="18"/>
      <c r="K823" s="18"/>
      <c r="L823" s="18"/>
      <c r="M823" s="18"/>
      <c r="N823" s="18"/>
    </row>
    <row r="824" spans="5:14">
      <c r="E824" s="18"/>
      <c r="F824" s="18"/>
      <c r="G824" s="18"/>
      <c r="H824" s="18"/>
      <c r="I824" s="18"/>
      <c r="J824" s="18"/>
      <c r="K824" s="18"/>
      <c r="L824" s="18"/>
      <c r="M824" s="18"/>
      <c r="N824" s="18"/>
    </row>
    <row r="825" spans="5:14">
      <c r="E825" s="18"/>
      <c r="F825" s="18"/>
      <c r="G825" s="18"/>
      <c r="H825" s="18"/>
      <c r="I825" s="18"/>
      <c r="J825" s="18"/>
      <c r="K825" s="18"/>
      <c r="L825" s="18"/>
      <c r="M825" s="18"/>
      <c r="N825" s="18"/>
    </row>
    <row r="826" spans="5:14">
      <c r="E826" s="18"/>
      <c r="F826" s="18"/>
      <c r="G826" s="18"/>
      <c r="H826" s="18"/>
      <c r="I826" s="18"/>
      <c r="J826" s="18"/>
      <c r="K826" s="18"/>
      <c r="L826" s="18"/>
      <c r="M826" s="18"/>
      <c r="N826" s="18"/>
    </row>
    <row r="827" spans="5:14">
      <c r="E827" s="18"/>
      <c r="F827" s="18"/>
      <c r="G827" s="18"/>
      <c r="H827" s="18"/>
      <c r="I827" s="18"/>
      <c r="J827" s="18"/>
      <c r="K827" s="18"/>
      <c r="L827" s="18"/>
      <c r="M827" s="18"/>
      <c r="N827" s="18"/>
    </row>
    <row r="828" spans="5:14">
      <c r="E828" s="18"/>
      <c r="F828" s="18"/>
      <c r="G828" s="18"/>
      <c r="H828" s="18"/>
      <c r="I828" s="18"/>
      <c r="J828" s="18"/>
      <c r="K828" s="18"/>
      <c r="L828" s="18"/>
      <c r="M828" s="18"/>
      <c r="N828" s="18"/>
    </row>
    <row r="829" spans="5:14">
      <c r="E829" s="18"/>
      <c r="F829" s="18"/>
      <c r="G829" s="18"/>
      <c r="H829" s="18"/>
      <c r="I829" s="18"/>
      <c r="J829" s="18"/>
      <c r="K829" s="18"/>
      <c r="L829" s="18"/>
      <c r="M829" s="18"/>
      <c r="N829" s="18"/>
    </row>
    <row r="830" spans="5:14">
      <c r="E830" s="18"/>
      <c r="F830" s="18"/>
      <c r="G830" s="18"/>
      <c r="H830" s="18"/>
      <c r="I830" s="18"/>
      <c r="J830" s="18"/>
      <c r="K830" s="18"/>
      <c r="L830" s="18"/>
      <c r="M830" s="18"/>
      <c r="N830" s="18"/>
    </row>
    <row r="831" spans="5:14">
      <c r="E831" s="18"/>
      <c r="F831" s="18"/>
      <c r="G831" s="18"/>
      <c r="H831" s="18"/>
      <c r="I831" s="18"/>
      <c r="J831" s="18"/>
      <c r="K831" s="18"/>
      <c r="L831" s="18"/>
      <c r="M831" s="18"/>
      <c r="N831" s="18"/>
    </row>
    <row r="832" spans="5:14">
      <c r="E832" s="18"/>
      <c r="F832" s="18"/>
      <c r="G832" s="18"/>
      <c r="H832" s="18"/>
      <c r="I832" s="18"/>
      <c r="J832" s="18"/>
      <c r="K832" s="18"/>
      <c r="L832" s="18"/>
      <c r="M832" s="18"/>
      <c r="N832" s="18"/>
    </row>
    <row r="833" spans="5:14">
      <c r="E833" s="18"/>
      <c r="F833" s="18"/>
      <c r="G833" s="18"/>
      <c r="H833" s="18"/>
      <c r="I833" s="18"/>
      <c r="J833" s="18"/>
      <c r="K833" s="18"/>
      <c r="L833" s="18"/>
      <c r="M833" s="18"/>
      <c r="N833" s="18"/>
    </row>
    <row r="834" spans="5:14">
      <c r="E834" s="18"/>
      <c r="F834" s="18"/>
      <c r="G834" s="18"/>
      <c r="H834" s="18"/>
      <c r="I834" s="18"/>
      <c r="J834" s="18"/>
      <c r="K834" s="18"/>
      <c r="L834" s="18"/>
      <c r="M834" s="18"/>
      <c r="N834" s="18"/>
    </row>
    <row r="835" spans="5:14">
      <c r="E835" s="18"/>
      <c r="F835" s="18"/>
      <c r="G835" s="18"/>
      <c r="H835" s="18"/>
      <c r="I835" s="18"/>
      <c r="J835" s="18"/>
      <c r="K835" s="18"/>
      <c r="L835" s="18"/>
      <c r="M835" s="18"/>
      <c r="N835" s="18"/>
    </row>
    <row r="836" spans="5:14">
      <c r="E836" s="18"/>
      <c r="F836" s="18"/>
      <c r="G836" s="18"/>
      <c r="H836" s="18"/>
      <c r="I836" s="18"/>
      <c r="J836" s="18"/>
      <c r="K836" s="18"/>
      <c r="L836" s="18"/>
      <c r="M836" s="18"/>
      <c r="N836" s="18"/>
    </row>
    <row r="837" spans="5:14">
      <c r="E837" s="18"/>
      <c r="F837" s="18"/>
      <c r="G837" s="18"/>
      <c r="H837" s="18"/>
      <c r="I837" s="18"/>
      <c r="J837" s="18"/>
      <c r="K837" s="18"/>
      <c r="L837" s="18"/>
      <c r="M837" s="18"/>
      <c r="N837" s="18"/>
    </row>
    <row r="838" spans="5:14">
      <c r="E838" s="18"/>
      <c r="F838" s="18"/>
      <c r="G838" s="18"/>
      <c r="H838" s="18"/>
      <c r="I838" s="18"/>
      <c r="J838" s="18"/>
      <c r="K838" s="18"/>
      <c r="L838" s="18"/>
      <c r="M838" s="18"/>
      <c r="N838" s="18"/>
    </row>
    <row r="839" spans="5:14">
      <c r="E839" s="18"/>
      <c r="F839" s="18"/>
      <c r="G839" s="18"/>
      <c r="H839" s="18"/>
      <c r="I839" s="18"/>
      <c r="J839" s="18"/>
      <c r="K839" s="18"/>
      <c r="L839" s="18"/>
      <c r="M839" s="18"/>
      <c r="N839" s="18"/>
    </row>
    <row r="840" spans="5:14">
      <c r="E840" s="18"/>
      <c r="F840" s="18"/>
      <c r="G840" s="18"/>
      <c r="H840" s="18"/>
      <c r="I840" s="18"/>
      <c r="J840" s="18"/>
      <c r="K840" s="18"/>
      <c r="L840" s="18"/>
      <c r="M840" s="18"/>
      <c r="N840" s="18"/>
    </row>
    <row r="841" spans="5:14">
      <c r="E841" s="18"/>
      <c r="F841" s="18"/>
      <c r="G841" s="18"/>
      <c r="H841" s="18"/>
      <c r="I841" s="18"/>
      <c r="J841" s="18"/>
      <c r="K841" s="18"/>
      <c r="L841" s="18"/>
      <c r="M841" s="18"/>
      <c r="N841" s="18"/>
    </row>
    <row r="842" spans="5:14">
      <c r="E842" s="18"/>
      <c r="F842" s="18"/>
      <c r="G842" s="18"/>
      <c r="H842" s="18"/>
      <c r="I842" s="18"/>
      <c r="J842" s="18"/>
      <c r="K842" s="18"/>
      <c r="L842" s="18"/>
      <c r="M842" s="18"/>
      <c r="N842" s="18"/>
    </row>
    <row r="843" spans="5:14">
      <c r="E843" s="18"/>
      <c r="F843" s="18"/>
      <c r="G843" s="18"/>
      <c r="H843" s="18"/>
      <c r="I843" s="18"/>
      <c r="J843" s="18"/>
      <c r="K843" s="18"/>
      <c r="L843" s="18"/>
      <c r="M843" s="18"/>
      <c r="N843" s="18"/>
    </row>
    <row r="844" spans="5:14">
      <c r="E844" s="18"/>
      <c r="F844" s="18"/>
      <c r="G844" s="18"/>
      <c r="H844" s="18"/>
      <c r="I844" s="18"/>
      <c r="J844" s="18"/>
      <c r="K844" s="18"/>
      <c r="L844" s="18"/>
      <c r="M844" s="18"/>
      <c r="N844" s="18"/>
    </row>
    <row r="845" spans="5:14">
      <c r="E845" s="18"/>
      <c r="F845" s="18"/>
      <c r="G845" s="18"/>
      <c r="H845" s="18"/>
      <c r="I845" s="18"/>
      <c r="J845" s="18"/>
      <c r="K845" s="18"/>
      <c r="L845" s="18"/>
      <c r="M845" s="18"/>
      <c r="N845" s="18"/>
    </row>
    <row r="846" spans="5:14">
      <c r="E846" s="18"/>
      <c r="F846" s="18"/>
      <c r="G846" s="18"/>
      <c r="H846" s="18"/>
      <c r="I846" s="18"/>
      <c r="J846" s="18"/>
      <c r="K846" s="18"/>
      <c r="L846" s="18"/>
      <c r="M846" s="18"/>
      <c r="N846" s="18"/>
    </row>
    <row r="847" spans="5:14">
      <c r="E847" s="18"/>
      <c r="F847" s="18"/>
      <c r="G847" s="18"/>
      <c r="H847" s="18"/>
      <c r="I847" s="18"/>
      <c r="J847" s="18"/>
      <c r="K847" s="18"/>
      <c r="L847" s="18"/>
      <c r="M847" s="18"/>
      <c r="N847" s="18"/>
    </row>
    <row r="848" spans="5:14">
      <c r="E848" s="18"/>
      <c r="F848" s="18"/>
      <c r="G848" s="18"/>
      <c r="H848" s="18"/>
      <c r="I848" s="18"/>
      <c r="J848" s="18"/>
      <c r="K848" s="18"/>
      <c r="L848" s="18"/>
      <c r="M848" s="18"/>
      <c r="N848" s="18"/>
    </row>
    <row r="849" spans="5:14">
      <c r="E849" s="18"/>
      <c r="F849" s="18"/>
      <c r="G849" s="18"/>
      <c r="H849" s="18"/>
      <c r="I849" s="18"/>
      <c r="J849" s="18"/>
      <c r="K849" s="18"/>
      <c r="L849" s="18"/>
      <c r="M849" s="18"/>
      <c r="N849" s="18"/>
    </row>
    <row r="850" spans="5:14">
      <c r="E850" s="18"/>
      <c r="F850" s="18"/>
      <c r="G850" s="18"/>
      <c r="H850" s="18"/>
      <c r="I850" s="18"/>
      <c r="J850" s="18"/>
      <c r="K850" s="18"/>
      <c r="L850" s="18"/>
      <c r="M850" s="18"/>
      <c r="N850" s="18"/>
    </row>
    <row r="851" spans="5:14">
      <c r="E851" s="18"/>
      <c r="F851" s="18"/>
      <c r="G851" s="18"/>
      <c r="H851" s="18"/>
      <c r="I851" s="18"/>
      <c r="J851" s="18"/>
      <c r="K851" s="18"/>
      <c r="L851" s="18"/>
      <c r="M851" s="18"/>
      <c r="N851" s="18"/>
    </row>
    <row r="852" spans="5:14">
      <c r="E852" s="18"/>
      <c r="F852" s="18"/>
      <c r="G852" s="18"/>
      <c r="H852" s="18"/>
      <c r="I852" s="18"/>
      <c r="J852" s="18"/>
      <c r="K852" s="18"/>
      <c r="L852" s="18"/>
      <c r="M852" s="18"/>
      <c r="N852" s="18"/>
    </row>
    <row r="853" spans="5:14">
      <c r="E853" s="18"/>
      <c r="F853" s="18"/>
      <c r="G853" s="18"/>
      <c r="H853" s="18"/>
      <c r="I853" s="18"/>
      <c r="J853" s="18"/>
      <c r="K853" s="18"/>
      <c r="L853" s="18"/>
      <c r="M853" s="18"/>
      <c r="N853" s="18"/>
    </row>
    <row r="854" spans="5:14">
      <c r="E854" s="18"/>
      <c r="F854" s="18"/>
      <c r="G854" s="18"/>
      <c r="H854" s="18"/>
      <c r="I854" s="18"/>
      <c r="J854" s="18"/>
      <c r="K854" s="18"/>
      <c r="L854" s="18"/>
      <c r="M854" s="18"/>
      <c r="N854" s="18"/>
    </row>
    <row r="855" spans="5:14">
      <c r="E855" s="18"/>
      <c r="F855" s="18"/>
      <c r="G855" s="18"/>
      <c r="H855" s="18"/>
      <c r="I855" s="18"/>
      <c r="J855" s="18"/>
      <c r="K855" s="18"/>
      <c r="L855" s="18"/>
      <c r="M855" s="18"/>
      <c r="N855" s="18"/>
    </row>
    <row r="856" spans="5:14">
      <c r="E856" s="18"/>
      <c r="F856" s="18"/>
      <c r="G856" s="18"/>
      <c r="H856" s="18"/>
      <c r="I856" s="18"/>
      <c r="J856" s="18"/>
      <c r="K856" s="18"/>
      <c r="L856" s="18"/>
      <c r="M856" s="18"/>
      <c r="N856" s="18"/>
    </row>
    <row r="857" spans="5:14">
      <c r="E857" s="18"/>
      <c r="F857" s="18"/>
      <c r="G857" s="18"/>
      <c r="H857" s="18"/>
      <c r="I857" s="18"/>
      <c r="J857" s="18"/>
      <c r="K857" s="18"/>
      <c r="L857" s="18"/>
      <c r="M857" s="18"/>
      <c r="N857" s="18"/>
    </row>
    <row r="858" spans="5:14">
      <c r="E858" s="18"/>
      <c r="F858" s="18"/>
      <c r="G858" s="18"/>
      <c r="H858" s="18"/>
      <c r="I858" s="18"/>
      <c r="J858" s="18"/>
      <c r="K858" s="18"/>
      <c r="L858" s="18"/>
      <c r="M858" s="18"/>
      <c r="N858" s="18"/>
    </row>
    <row r="859" spans="5:14">
      <c r="E859" s="18"/>
      <c r="F859" s="18"/>
      <c r="G859" s="18"/>
      <c r="H859" s="18"/>
      <c r="I859" s="18"/>
      <c r="J859" s="18"/>
      <c r="K859" s="18"/>
      <c r="L859" s="18"/>
      <c r="M859" s="18"/>
      <c r="N859" s="18"/>
    </row>
    <row r="860" spans="5:14">
      <c r="E860" s="18"/>
      <c r="F860" s="18"/>
      <c r="G860" s="18"/>
      <c r="H860" s="18"/>
      <c r="I860" s="18"/>
      <c r="J860" s="18"/>
      <c r="K860" s="18"/>
      <c r="L860" s="18"/>
      <c r="M860" s="18"/>
      <c r="N860" s="18"/>
    </row>
    <row r="861" spans="5:14">
      <c r="E861" s="18"/>
      <c r="F861" s="18"/>
      <c r="G861" s="18"/>
      <c r="H861" s="18"/>
      <c r="I861" s="18"/>
      <c r="J861" s="18"/>
      <c r="K861" s="18"/>
      <c r="L861" s="18"/>
      <c r="M861" s="18"/>
      <c r="N861" s="18"/>
    </row>
    <row r="862" spans="5:14">
      <c r="E862" s="18"/>
      <c r="F862" s="18"/>
      <c r="G862" s="18"/>
      <c r="H862" s="18"/>
      <c r="I862" s="18"/>
      <c r="J862" s="18"/>
      <c r="K862" s="18"/>
      <c r="L862" s="18"/>
      <c r="M862" s="18"/>
      <c r="N862" s="18"/>
    </row>
    <row r="863" spans="5:14">
      <c r="E863" s="18"/>
      <c r="F863" s="18"/>
      <c r="G863" s="18"/>
      <c r="H863" s="18"/>
      <c r="I863" s="18"/>
      <c r="J863" s="18"/>
      <c r="K863" s="18"/>
      <c r="L863" s="18"/>
      <c r="M863" s="18"/>
      <c r="N863" s="18"/>
    </row>
    <row r="864" spans="5:14">
      <c r="E864" s="18"/>
      <c r="F864" s="18"/>
      <c r="G864" s="18"/>
      <c r="H864" s="18"/>
      <c r="I864" s="18"/>
      <c r="J864" s="18"/>
      <c r="K864" s="18"/>
      <c r="L864" s="18"/>
      <c r="M864" s="18"/>
      <c r="N864" s="18"/>
    </row>
    <row r="865" spans="5:14">
      <c r="E865" s="18"/>
      <c r="F865" s="18"/>
      <c r="G865" s="18"/>
      <c r="H865" s="18"/>
      <c r="I865" s="18"/>
      <c r="J865" s="18"/>
      <c r="K865" s="18"/>
      <c r="L865" s="18"/>
      <c r="M865" s="18"/>
      <c r="N865" s="18"/>
    </row>
    <row r="866" spans="5:14">
      <c r="E866" s="18"/>
      <c r="F866" s="18"/>
      <c r="G866" s="18"/>
      <c r="H866" s="18"/>
      <c r="I866" s="18"/>
      <c r="J866" s="18"/>
      <c r="K866" s="18"/>
      <c r="L866" s="18"/>
      <c r="M866" s="18"/>
      <c r="N866" s="18"/>
    </row>
    <row r="867" spans="5:14">
      <c r="E867" s="18"/>
      <c r="F867" s="18"/>
      <c r="G867" s="18"/>
      <c r="H867" s="18"/>
      <c r="I867" s="18"/>
      <c r="J867" s="18"/>
      <c r="K867" s="18"/>
      <c r="L867" s="18"/>
      <c r="M867" s="18"/>
      <c r="N867" s="18"/>
    </row>
    <row r="868" spans="5:14">
      <c r="E868" s="18"/>
      <c r="F868" s="18"/>
      <c r="G868" s="18"/>
      <c r="H868" s="18"/>
      <c r="I868" s="18"/>
      <c r="J868" s="18"/>
      <c r="K868" s="18"/>
      <c r="L868" s="18"/>
      <c r="M868" s="18"/>
      <c r="N868" s="18"/>
    </row>
    <row r="869" spans="5:14">
      <c r="E869" s="18"/>
      <c r="F869" s="18"/>
      <c r="G869" s="18"/>
      <c r="H869" s="18"/>
      <c r="I869" s="18"/>
      <c r="J869" s="18"/>
      <c r="K869" s="18"/>
      <c r="L869" s="18"/>
      <c r="M869" s="18"/>
      <c r="N869" s="18"/>
    </row>
    <row r="870" spans="5:14">
      <c r="E870" s="18"/>
      <c r="F870" s="18"/>
      <c r="G870" s="18"/>
      <c r="H870" s="18"/>
      <c r="I870" s="18"/>
      <c r="J870" s="18"/>
      <c r="K870" s="18"/>
      <c r="L870" s="18"/>
      <c r="M870" s="18"/>
      <c r="N870" s="18"/>
    </row>
    <row r="871" spans="5:14">
      <c r="E871" s="18"/>
      <c r="F871" s="18"/>
      <c r="G871" s="18"/>
      <c r="H871" s="18"/>
      <c r="I871" s="18"/>
      <c r="J871" s="18"/>
      <c r="K871" s="18"/>
      <c r="L871" s="18"/>
      <c r="M871" s="18"/>
      <c r="N871" s="18"/>
    </row>
    <row r="872" spans="5:14">
      <c r="E872" s="18"/>
      <c r="F872" s="18"/>
      <c r="G872" s="18"/>
      <c r="H872" s="18"/>
      <c r="I872" s="18"/>
      <c r="J872" s="18"/>
      <c r="K872" s="18"/>
      <c r="L872" s="18"/>
      <c r="M872" s="18"/>
      <c r="N872" s="18"/>
    </row>
    <row r="873" spans="5:14">
      <c r="E873" s="18"/>
      <c r="F873" s="18"/>
      <c r="G873" s="18"/>
      <c r="H873" s="18"/>
      <c r="I873" s="18"/>
      <c r="J873" s="18"/>
      <c r="K873" s="18"/>
      <c r="L873" s="18"/>
      <c r="M873" s="18"/>
      <c r="N873" s="18"/>
    </row>
    <row r="874" spans="5:14">
      <c r="E874" s="18"/>
      <c r="F874" s="18"/>
      <c r="G874" s="18"/>
      <c r="H874" s="18"/>
      <c r="I874" s="18"/>
      <c r="J874" s="18"/>
      <c r="K874" s="18"/>
      <c r="L874" s="18"/>
      <c r="M874" s="18"/>
      <c r="N874" s="18"/>
    </row>
    <row r="875" spans="5:14">
      <c r="E875" s="18"/>
      <c r="F875" s="18"/>
      <c r="G875" s="18"/>
      <c r="H875" s="18"/>
      <c r="I875" s="18"/>
      <c r="J875" s="18"/>
      <c r="K875" s="18"/>
      <c r="L875" s="18"/>
      <c r="M875" s="18"/>
      <c r="N875" s="18"/>
    </row>
    <row r="876" spans="5:14">
      <c r="E876" s="18"/>
      <c r="F876" s="18"/>
      <c r="G876" s="18"/>
      <c r="H876" s="18"/>
      <c r="I876" s="18"/>
      <c r="J876" s="18"/>
      <c r="K876" s="18"/>
      <c r="L876" s="18"/>
      <c r="M876" s="18"/>
      <c r="N876" s="18"/>
    </row>
    <row r="877" spans="5:14">
      <c r="E877" s="18"/>
      <c r="F877" s="18"/>
      <c r="G877" s="18"/>
      <c r="H877" s="18"/>
      <c r="I877" s="18"/>
      <c r="J877" s="18"/>
      <c r="K877" s="18"/>
      <c r="L877" s="18"/>
      <c r="M877" s="18"/>
      <c r="N877" s="18"/>
    </row>
    <row r="878" spans="5:14">
      <c r="E878" s="18"/>
      <c r="F878" s="18"/>
      <c r="G878" s="18"/>
      <c r="H878" s="18"/>
      <c r="I878" s="18"/>
      <c r="J878" s="18"/>
      <c r="K878" s="18"/>
      <c r="L878" s="18"/>
      <c r="M878" s="18"/>
      <c r="N878" s="18"/>
    </row>
    <row r="879" spans="5:14">
      <c r="E879" s="18"/>
      <c r="F879" s="18"/>
      <c r="G879" s="18"/>
      <c r="H879" s="18"/>
      <c r="I879" s="18"/>
      <c r="J879" s="18"/>
      <c r="K879" s="18"/>
      <c r="L879" s="18"/>
      <c r="M879" s="18"/>
      <c r="N879" s="18"/>
    </row>
    <row r="880" spans="5:14">
      <c r="E880" s="18"/>
      <c r="F880" s="18"/>
      <c r="G880" s="18"/>
      <c r="H880" s="18"/>
      <c r="I880" s="18"/>
      <c r="J880" s="18"/>
      <c r="K880" s="18"/>
      <c r="L880" s="18"/>
      <c r="M880" s="18"/>
      <c r="N880" s="18"/>
    </row>
    <row r="881" spans="5:14">
      <c r="E881" s="18"/>
      <c r="F881" s="18"/>
      <c r="G881" s="18"/>
      <c r="H881" s="18"/>
      <c r="I881" s="18"/>
      <c r="J881" s="18"/>
      <c r="K881" s="18"/>
      <c r="L881" s="18"/>
      <c r="M881" s="18"/>
      <c r="N881" s="18"/>
    </row>
    <row r="882" spans="5:14">
      <c r="E882" s="18"/>
      <c r="F882" s="18"/>
      <c r="G882" s="18"/>
      <c r="H882" s="18"/>
      <c r="I882" s="18"/>
      <c r="J882" s="18"/>
      <c r="K882" s="18"/>
      <c r="L882" s="18"/>
      <c r="M882" s="18"/>
      <c r="N882" s="18"/>
    </row>
    <row r="883" spans="5:14">
      <c r="E883" s="18"/>
      <c r="F883" s="18"/>
      <c r="G883" s="18"/>
      <c r="H883" s="18"/>
      <c r="I883" s="18"/>
      <c r="J883" s="18"/>
      <c r="K883" s="18"/>
      <c r="L883" s="18"/>
      <c r="M883" s="18"/>
      <c r="N883" s="18"/>
    </row>
    <row r="884" spans="5:14">
      <c r="E884" s="18"/>
      <c r="F884" s="18"/>
      <c r="G884" s="18"/>
      <c r="H884" s="18"/>
      <c r="I884" s="18"/>
      <c r="J884" s="18"/>
      <c r="K884" s="18"/>
      <c r="L884" s="18"/>
      <c r="M884" s="18"/>
      <c r="N884" s="18"/>
    </row>
    <row r="885" spans="5:14">
      <c r="E885" s="18"/>
      <c r="F885" s="18"/>
      <c r="G885" s="18"/>
      <c r="H885" s="18"/>
      <c r="I885" s="18"/>
      <c r="J885" s="18"/>
      <c r="K885" s="18"/>
      <c r="L885" s="18"/>
      <c r="M885" s="18"/>
      <c r="N885" s="18"/>
    </row>
    <row r="886" spans="5:14">
      <c r="E886" s="18"/>
      <c r="F886" s="18"/>
      <c r="G886" s="18"/>
      <c r="H886" s="18"/>
      <c r="I886" s="18"/>
      <c r="J886" s="18"/>
      <c r="K886" s="18"/>
      <c r="L886" s="18"/>
      <c r="M886" s="18"/>
      <c r="N886" s="18"/>
    </row>
    <row r="887" spans="5:14">
      <c r="E887" s="18"/>
      <c r="F887" s="18"/>
      <c r="G887" s="18"/>
      <c r="H887" s="18"/>
      <c r="I887" s="18"/>
      <c r="J887" s="18"/>
      <c r="K887" s="18"/>
      <c r="L887" s="18"/>
      <c r="M887" s="18"/>
      <c r="N887" s="18"/>
    </row>
    <row r="888" spans="5:14">
      <c r="E888" s="18"/>
      <c r="F888" s="18"/>
      <c r="G888" s="18"/>
      <c r="H888" s="18"/>
      <c r="I888" s="18"/>
      <c r="J888" s="18"/>
      <c r="K888" s="18"/>
      <c r="L888" s="18"/>
      <c r="M888" s="18"/>
      <c r="N888" s="18"/>
    </row>
    <row r="889" spans="5:14">
      <c r="E889" s="18"/>
      <c r="F889" s="18"/>
      <c r="G889" s="18"/>
      <c r="H889" s="18"/>
      <c r="I889" s="18"/>
      <c r="J889" s="18"/>
      <c r="K889" s="18"/>
      <c r="L889" s="18"/>
      <c r="M889" s="18"/>
      <c r="N889" s="18"/>
    </row>
    <row r="890" spans="5:14">
      <c r="E890" s="18"/>
      <c r="F890" s="18"/>
      <c r="G890" s="18"/>
      <c r="H890" s="18"/>
      <c r="I890" s="18"/>
      <c r="J890" s="18"/>
      <c r="K890" s="18"/>
      <c r="L890" s="18"/>
      <c r="M890" s="18"/>
      <c r="N890" s="18"/>
    </row>
    <row r="891" spans="5:14">
      <c r="E891" s="18"/>
      <c r="F891" s="18"/>
      <c r="G891" s="18"/>
      <c r="H891" s="18"/>
      <c r="I891" s="18"/>
      <c r="J891" s="18"/>
      <c r="K891" s="18"/>
      <c r="L891" s="18"/>
      <c r="M891" s="18"/>
      <c r="N891" s="18"/>
    </row>
    <row r="892" spans="5:14">
      <c r="E892" s="18"/>
      <c r="F892" s="18"/>
      <c r="G892" s="18"/>
      <c r="H892" s="18"/>
      <c r="I892" s="18"/>
      <c r="J892" s="18"/>
      <c r="K892" s="18"/>
      <c r="L892" s="18"/>
      <c r="M892" s="18"/>
      <c r="N892" s="18"/>
    </row>
    <row r="893" spans="5:14">
      <c r="E893" s="18"/>
      <c r="F893" s="18"/>
      <c r="G893" s="18"/>
      <c r="H893" s="18"/>
      <c r="I893" s="18"/>
      <c r="J893" s="18"/>
      <c r="K893" s="18"/>
      <c r="L893" s="18"/>
      <c r="M893" s="18"/>
      <c r="N893" s="18"/>
    </row>
    <row r="894" spans="5:14">
      <c r="E894" s="18"/>
      <c r="F894" s="18"/>
      <c r="G894" s="18"/>
      <c r="H894" s="18"/>
      <c r="I894" s="18"/>
      <c r="J894" s="18"/>
      <c r="K894" s="18"/>
      <c r="L894" s="18"/>
      <c r="M894" s="18"/>
      <c r="N894" s="18"/>
    </row>
    <row r="895" spans="5:14">
      <c r="E895" s="18"/>
      <c r="F895" s="18"/>
      <c r="G895" s="18"/>
      <c r="H895" s="18"/>
      <c r="I895" s="18"/>
      <c r="J895" s="18"/>
      <c r="K895" s="18"/>
      <c r="L895" s="18"/>
      <c r="M895" s="18"/>
      <c r="N895" s="18"/>
    </row>
    <row r="896" spans="5:14">
      <c r="E896" s="18"/>
      <c r="F896" s="18"/>
      <c r="G896" s="18"/>
      <c r="H896" s="18"/>
      <c r="I896" s="18"/>
      <c r="J896" s="18"/>
      <c r="K896" s="18"/>
      <c r="L896" s="18"/>
      <c r="M896" s="18"/>
      <c r="N896" s="18"/>
    </row>
    <row r="897" spans="5:14">
      <c r="E897" s="18"/>
      <c r="F897" s="18"/>
      <c r="G897" s="18"/>
      <c r="H897" s="18"/>
      <c r="I897" s="18"/>
      <c r="J897" s="18"/>
      <c r="K897" s="18"/>
      <c r="L897" s="18"/>
      <c r="M897" s="18"/>
      <c r="N897" s="18"/>
    </row>
    <row r="898" spans="5:14">
      <c r="E898" s="18"/>
      <c r="F898" s="18"/>
      <c r="G898" s="18"/>
      <c r="H898" s="18"/>
      <c r="I898" s="18"/>
      <c r="J898" s="18"/>
      <c r="K898" s="18"/>
      <c r="L898" s="18"/>
      <c r="M898" s="18"/>
      <c r="N898" s="18"/>
    </row>
    <row r="899" spans="5:14">
      <c r="E899" s="18"/>
      <c r="F899" s="18"/>
      <c r="G899" s="18"/>
      <c r="H899" s="18"/>
      <c r="I899" s="18"/>
      <c r="J899" s="18"/>
      <c r="K899" s="18"/>
      <c r="L899" s="18"/>
      <c r="M899" s="18"/>
      <c r="N899" s="18"/>
    </row>
    <row r="900" spans="5:14">
      <c r="E900" s="18"/>
      <c r="F900" s="18"/>
      <c r="G900" s="18"/>
      <c r="H900" s="18"/>
      <c r="I900" s="18"/>
      <c r="J900" s="18"/>
      <c r="K900" s="18"/>
      <c r="L900" s="18"/>
      <c r="M900" s="18"/>
      <c r="N900" s="18"/>
    </row>
    <row r="901" spans="5:14">
      <c r="E901" s="18"/>
      <c r="F901" s="18"/>
      <c r="G901" s="18"/>
      <c r="H901" s="18"/>
      <c r="I901" s="18"/>
      <c r="J901" s="18"/>
      <c r="K901" s="18"/>
      <c r="L901" s="18"/>
      <c r="M901" s="18"/>
      <c r="N901" s="18"/>
    </row>
    <row r="902" spans="5:14">
      <c r="E902" s="18"/>
      <c r="F902" s="18"/>
      <c r="G902" s="18"/>
      <c r="H902" s="18"/>
      <c r="I902" s="18"/>
      <c r="J902" s="18"/>
      <c r="K902" s="18"/>
      <c r="L902" s="18"/>
      <c r="M902" s="18"/>
      <c r="N902" s="18"/>
    </row>
    <row r="903" spans="5:14">
      <c r="E903" s="18"/>
      <c r="F903" s="18"/>
      <c r="G903" s="18"/>
      <c r="H903" s="18"/>
      <c r="I903" s="18"/>
      <c r="J903" s="18"/>
      <c r="K903" s="18"/>
      <c r="L903" s="18"/>
      <c r="M903" s="18"/>
      <c r="N903" s="18"/>
    </row>
    <row r="904" spans="5:14">
      <c r="E904" s="18"/>
      <c r="F904" s="18"/>
      <c r="G904" s="18"/>
      <c r="H904" s="18"/>
      <c r="I904" s="18"/>
      <c r="J904" s="18"/>
      <c r="K904" s="18"/>
      <c r="L904" s="18"/>
      <c r="M904" s="18"/>
      <c r="N904" s="18"/>
    </row>
    <row r="905" spans="5:14">
      <c r="E905" s="18"/>
      <c r="F905" s="18"/>
      <c r="G905" s="18"/>
      <c r="H905" s="18"/>
      <c r="I905" s="18"/>
      <c r="J905" s="18"/>
      <c r="K905" s="18"/>
      <c r="L905" s="18"/>
      <c r="M905" s="18"/>
      <c r="N905" s="18"/>
    </row>
    <row r="906" spans="5:14">
      <c r="E906" s="18"/>
      <c r="F906" s="18"/>
      <c r="G906" s="18"/>
      <c r="H906" s="18"/>
      <c r="I906" s="18"/>
      <c r="J906" s="18"/>
      <c r="K906" s="18"/>
      <c r="L906" s="18"/>
      <c r="M906" s="18"/>
      <c r="N906" s="18"/>
    </row>
    <row r="907" spans="5:14">
      <c r="E907" s="18"/>
      <c r="F907" s="18"/>
      <c r="G907" s="18"/>
      <c r="H907" s="18"/>
      <c r="I907" s="18"/>
      <c r="J907" s="18"/>
      <c r="K907" s="18"/>
      <c r="L907" s="18"/>
      <c r="M907" s="18"/>
      <c r="N907" s="18"/>
    </row>
    <row r="908" spans="5:14">
      <c r="E908" s="18"/>
      <c r="F908" s="18"/>
      <c r="G908" s="18"/>
      <c r="H908" s="18"/>
      <c r="I908" s="18"/>
      <c r="J908" s="18"/>
      <c r="K908" s="18"/>
      <c r="L908" s="18"/>
      <c r="M908" s="18"/>
      <c r="N908" s="18"/>
    </row>
    <row r="909" spans="5:14">
      <c r="E909" s="18"/>
      <c r="F909" s="18"/>
      <c r="G909" s="18"/>
      <c r="H909" s="18"/>
      <c r="I909" s="18"/>
      <c r="J909" s="18"/>
      <c r="K909" s="18"/>
      <c r="L909" s="18"/>
      <c r="M909" s="18"/>
      <c r="N909" s="18"/>
    </row>
    <row r="910" spans="5:14">
      <c r="E910" s="18"/>
      <c r="F910" s="18"/>
      <c r="G910" s="18"/>
      <c r="H910" s="18"/>
      <c r="I910" s="18"/>
      <c r="J910" s="18"/>
      <c r="K910" s="18"/>
      <c r="L910" s="18"/>
      <c r="M910" s="18"/>
      <c r="N910" s="18"/>
    </row>
    <row r="911" spans="5:14">
      <c r="E911" s="18"/>
      <c r="F911" s="18"/>
      <c r="G911" s="18"/>
      <c r="H911" s="18"/>
      <c r="I911" s="18"/>
      <c r="J911" s="18"/>
      <c r="K911" s="18"/>
      <c r="L911" s="18"/>
      <c r="M911" s="18"/>
      <c r="N911" s="18"/>
    </row>
    <row r="912" spans="5:14">
      <c r="E912" s="18"/>
      <c r="F912" s="18"/>
      <c r="G912" s="18"/>
      <c r="H912" s="18"/>
      <c r="I912" s="18"/>
      <c r="J912" s="18"/>
      <c r="K912" s="18"/>
      <c r="L912" s="18"/>
      <c r="M912" s="18"/>
      <c r="N912" s="18"/>
    </row>
    <row r="913" spans="5:14">
      <c r="E913" s="18"/>
      <c r="F913" s="18"/>
      <c r="G913" s="18"/>
      <c r="H913" s="18"/>
      <c r="I913" s="18"/>
      <c r="J913" s="18"/>
      <c r="K913" s="18"/>
      <c r="L913" s="18"/>
      <c r="M913" s="18"/>
      <c r="N913" s="18"/>
    </row>
    <row r="914" spans="5:14">
      <c r="E914" s="18"/>
      <c r="F914" s="18"/>
      <c r="G914" s="18"/>
      <c r="H914" s="18"/>
      <c r="I914" s="18"/>
      <c r="J914" s="18"/>
      <c r="K914" s="18"/>
      <c r="L914" s="18"/>
      <c r="M914" s="18"/>
      <c r="N914" s="18"/>
    </row>
    <row r="915" spans="5:14">
      <c r="E915" s="18"/>
      <c r="F915" s="18"/>
      <c r="G915" s="18"/>
      <c r="H915" s="18"/>
      <c r="I915" s="18"/>
      <c r="J915" s="18"/>
      <c r="K915" s="18"/>
      <c r="L915" s="18"/>
      <c r="M915" s="18"/>
      <c r="N915" s="18"/>
    </row>
    <row r="916" spans="5:14">
      <c r="E916" s="18"/>
      <c r="F916" s="18"/>
      <c r="G916" s="18"/>
      <c r="H916" s="18"/>
      <c r="I916" s="18"/>
      <c r="J916" s="18"/>
      <c r="K916" s="18"/>
      <c r="L916" s="18"/>
      <c r="M916" s="18"/>
      <c r="N916" s="18"/>
    </row>
    <row r="917" spans="5:14">
      <c r="E917" s="18"/>
      <c r="F917" s="18"/>
      <c r="G917" s="18"/>
      <c r="H917" s="18"/>
      <c r="I917" s="18"/>
      <c r="J917" s="18"/>
      <c r="K917" s="18"/>
      <c r="L917" s="18"/>
      <c r="M917" s="18"/>
      <c r="N917" s="18"/>
    </row>
    <row r="918" spans="5:14">
      <c r="E918" s="18"/>
      <c r="F918" s="18"/>
      <c r="G918" s="18"/>
      <c r="H918" s="18"/>
      <c r="I918" s="18"/>
      <c r="J918" s="18"/>
      <c r="K918" s="18"/>
      <c r="L918" s="18"/>
      <c r="M918" s="18"/>
      <c r="N918" s="18"/>
    </row>
    <row r="919" spans="5:14">
      <c r="E919" s="18"/>
      <c r="F919" s="18"/>
      <c r="G919" s="18"/>
      <c r="H919" s="18"/>
      <c r="I919" s="18"/>
      <c r="J919" s="18"/>
      <c r="K919" s="18"/>
      <c r="L919" s="18"/>
      <c r="M919" s="18"/>
      <c r="N919" s="18"/>
    </row>
    <row r="920" spans="5:14">
      <c r="E920" s="18"/>
      <c r="F920" s="18"/>
      <c r="G920" s="18"/>
      <c r="H920" s="18"/>
      <c r="I920" s="18"/>
      <c r="J920" s="18"/>
      <c r="K920" s="18"/>
      <c r="L920" s="18"/>
      <c r="M920" s="18"/>
      <c r="N920" s="18"/>
    </row>
    <row r="921" spans="5:14">
      <c r="E921" s="18"/>
      <c r="F921" s="18"/>
      <c r="G921" s="18"/>
      <c r="H921" s="18"/>
      <c r="I921" s="18"/>
      <c r="J921" s="18"/>
      <c r="K921" s="18"/>
      <c r="L921" s="18"/>
      <c r="M921" s="18"/>
      <c r="N921" s="18"/>
    </row>
    <row r="922" spans="5:14">
      <c r="E922" s="18"/>
      <c r="F922" s="18"/>
      <c r="G922" s="18"/>
      <c r="H922" s="18"/>
      <c r="I922" s="18"/>
      <c r="J922" s="18"/>
      <c r="K922" s="18"/>
      <c r="L922" s="18"/>
      <c r="M922" s="18"/>
      <c r="N922" s="18"/>
    </row>
    <row r="923" spans="5:14">
      <c r="E923" s="18"/>
      <c r="F923" s="18"/>
      <c r="G923" s="18"/>
      <c r="H923" s="18"/>
      <c r="I923" s="18"/>
      <c r="J923" s="18"/>
      <c r="K923" s="18"/>
      <c r="L923" s="18"/>
      <c r="M923" s="18"/>
      <c r="N923" s="18"/>
    </row>
    <row r="924" spans="5:14">
      <c r="E924" s="18"/>
      <c r="F924" s="18"/>
      <c r="G924" s="18"/>
      <c r="H924" s="18"/>
      <c r="I924" s="18"/>
      <c r="J924" s="18"/>
      <c r="K924" s="18"/>
      <c r="L924" s="18"/>
      <c r="M924" s="18"/>
      <c r="N924" s="18"/>
    </row>
    <row r="925" spans="5:14">
      <c r="E925" s="18"/>
      <c r="F925" s="18"/>
      <c r="G925" s="18"/>
      <c r="H925" s="18"/>
      <c r="I925" s="18"/>
      <c r="J925" s="18"/>
      <c r="K925" s="18"/>
      <c r="L925" s="18"/>
      <c r="M925" s="18"/>
      <c r="N925" s="18"/>
    </row>
    <row r="926" spans="5:14">
      <c r="E926" s="18"/>
      <c r="F926" s="18"/>
      <c r="G926" s="18"/>
      <c r="H926" s="18"/>
      <c r="I926" s="18"/>
      <c r="J926" s="18"/>
      <c r="K926" s="18"/>
      <c r="L926" s="18"/>
      <c r="M926" s="18"/>
      <c r="N926" s="18"/>
    </row>
    <row r="927" spans="5:14">
      <c r="E927" s="18"/>
      <c r="F927" s="18"/>
      <c r="G927" s="18"/>
      <c r="H927" s="18"/>
      <c r="I927" s="18"/>
      <c r="J927" s="18"/>
      <c r="K927" s="18"/>
      <c r="L927" s="18"/>
      <c r="M927" s="18"/>
      <c r="N927" s="18"/>
    </row>
    <row r="928" spans="5:14">
      <c r="E928" s="18"/>
      <c r="F928" s="18"/>
      <c r="G928" s="18"/>
      <c r="H928" s="18"/>
      <c r="I928" s="18"/>
      <c r="J928" s="18"/>
      <c r="K928" s="18"/>
      <c r="L928" s="18"/>
      <c r="M928" s="18"/>
      <c r="N928" s="18"/>
    </row>
    <row r="929" spans="5:14">
      <c r="E929" s="18"/>
      <c r="F929" s="18"/>
      <c r="G929" s="18"/>
      <c r="H929" s="18"/>
      <c r="I929" s="18"/>
      <c r="J929" s="18"/>
      <c r="K929" s="18"/>
      <c r="L929" s="18"/>
      <c r="M929" s="18"/>
      <c r="N929" s="18"/>
    </row>
    <row r="930" spans="5:14">
      <c r="E930" s="18"/>
      <c r="F930" s="18"/>
      <c r="G930" s="18"/>
      <c r="H930" s="18"/>
      <c r="I930" s="18"/>
      <c r="J930" s="18"/>
      <c r="K930" s="18"/>
      <c r="L930" s="18"/>
      <c r="M930" s="18"/>
      <c r="N930" s="18"/>
    </row>
    <row r="931" spans="5:14">
      <c r="E931" s="18"/>
      <c r="F931" s="18"/>
      <c r="G931" s="18"/>
      <c r="H931" s="18"/>
      <c r="I931" s="18"/>
      <c r="J931" s="18"/>
      <c r="K931" s="18"/>
      <c r="L931" s="18"/>
      <c r="M931" s="18"/>
      <c r="N931" s="18"/>
    </row>
    <row r="932" spans="5:14">
      <c r="E932" s="18"/>
      <c r="F932" s="18"/>
      <c r="G932" s="18"/>
      <c r="H932" s="18"/>
      <c r="I932" s="18"/>
      <c r="J932" s="18"/>
      <c r="K932" s="18"/>
      <c r="L932" s="18"/>
      <c r="M932" s="18"/>
      <c r="N932" s="18"/>
    </row>
    <row r="933" spans="5:14">
      <c r="E933" s="18"/>
      <c r="F933" s="18"/>
      <c r="G933" s="18"/>
      <c r="H933" s="18"/>
      <c r="I933" s="18"/>
      <c r="J933" s="18"/>
      <c r="K933" s="18"/>
      <c r="L933" s="18"/>
      <c r="M933" s="18"/>
      <c r="N933" s="18"/>
    </row>
    <row r="934" spans="5:14">
      <c r="E934" s="18"/>
      <c r="F934" s="18"/>
      <c r="G934" s="18"/>
      <c r="H934" s="18"/>
      <c r="I934" s="18"/>
      <c r="J934" s="18"/>
      <c r="K934" s="18"/>
      <c r="L934" s="18"/>
      <c r="M934" s="18"/>
      <c r="N934" s="18"/>
    </row>
    <row r="935" spans="5:14">
      <c r="E935" s="18"/>
      <c r="F935" s="18"/>
      <c r="G935" s="18"/>
      <c r="H935" s="18"/>
      <c r="I935" s="18"/>
      <c r="J935" s="18"/>
      <c r="K935" s="18"/>
      <c r="L935" s="18"/>
      <c r="M935" s="18"/>
      <c r="N935" s="18"/>
    </row>
    <row r="936" spans="5:14">
      <c r="E936" s="18"/>
      <c r="F936" s="18"/>
      <c r="G936" s="18"/>
      <c r="H936" s="18"/>
      <c r="I936" s="18"/>
      <c r="J936" s="18"/>
      <c r="K936" s="18"/>
      <c r="L936" s="18"/>
      <c r="M936" s="18"/>
      <c r="N936" s="18"/>
    </row>
    <row r="937" spans="5:14">
      <c r="E937" s="18"/>
      <c r="F937" s="18"/>
      <c r="G937" s="18"/>
      <c r="H937" s="18"/>
      <c r="I937" s="18"/>
      <c r="J937" s="18"/>
      <c r="K937" s="18"/>
      <c r="L937" s="18"/>
      <c r="M937" s="18"/>
      <c r="N937" s="18"/>
    </row>
    <row r="938" spans="5:14">
      <c r="E938" s="18"/>
      <c r="F938" s="18"/>
      <c r="G938" s="18"/>
      <c r="H938" s="18"/>
      <c r="I938" s="18"/>
      <c r="J938" s="18"/>
      <c r="K938" s="18"/>
      <c r="L938" s="18"/>
      <c r="M938" s="18"/>
      <c r="N938" s="18"/>
    </row>
    <row r="939" spans="5:14">
      <c r="E939" s="18"/>
      <c r="F939" s="18"/>
      <c r="G939" s="18"/>
      <c r="H939" s="18"/>
      <c r="I939" s="18"/>
      <c r="J939" s="18"/>
      <c r="K939" s="18"/>
      <c r="L939" s="18"/>
      <c r="M939" s="18"/>
      <c r="N939" s="18"/>
    </row>
    <row r="940" spans="5:14">
      <c r="E940" s="18"/>
      <c r="F940" s="18"/>
      <c r="G940" s="18"/>
      <c r="H940" s="18"/>
      <c r="I940" s="18"/>
      <c r="J940" s="18"/>
      <c r="K940" s="18"/>
      <c r="L940" s="18"/>
      <c r="M940" s="18"/>
      <c r="N940" s="18"/>
    </row>
    <row r="941" spans="5:14">
      <c r="E941" s="18"/>
      <c r="F941" s="18"/>
      <c r="G941" s="18"/>
      <c r="H941" s="18"/>
      <c r="I941" s="18"/>
      <c r="J941" s="18"/>
      <c r="K941" s="18"/>
      <c r="L941" s="18"/>
      <c r="M941" s="18"/>
      <c r="N941" s="18"/>
    </row>
    <row r="942" spans="5:14">
      <c r="E942" s="18"/>
      <c r="F942" s="18"/>
      <c r="G942" s="18"/>
      <c r="H942" s="18"/>
      <c r="I942" s="18"/>
      <c r="J942" s="18"/>
      <c r="K942" s="18"/>
      <c r="L942" s="18"/>
      <c r="M942" s="18"/>
      <c r="N942" s="18"/>
    </row>
    <row r="943" spans="5:14">
      <c r="E943" s="18"/>
      <c r="F943" s="18"/>
      <c r="G943" s="18"/>
      <c r="H943" s="18"/>
      <c r="I943" s="18"/>
      <c r="J943" s="18"/>
      <c r="K943" s="18"/>
      <c r="L943" s="18"/>
      <c r="M943" s="18"/>
      <c r="N943" s="18"/>
    </row>
    <row r="944" spans="5:14">
      <c r="E944" s="18"/>
      <c r="F944" s="18"/>
      <c r="G944" s="18"/>
      <c r="H944" s="18"/>
      <c r="I944" s="18"/>
      <c r="J944" s="18"/>
      <c r="K944" s="18"/>
      <c r="L944" s="18"/>
      <c r="M944" s="18"/>
      <c r="N944" s="18"/>
    </row>
    <row r="945" spans="5:14">
      <c r="E945" s="18"/>
      <c r="F945" s="18"/>
      <c r="G945" s="18"/>
      <c r="H945" s="18"/>
      <c r="I945" s="18"/>
      <c r="J945" s="18"/>
      <c r="K945" s="18"/>
      <c r="L945" s="18"/>
      <c r="M945" s="18"/>
      <c r="N945" s="18"/>
    </row>
    <row r="946" spans="5:14">
      <c r="E946" s="18"/>
      <c r="F946" s="18"/>
      <c r="G946" s="18"/>
      <c r="H946" s="18"/>
      <c r="I946" s="18"/>
      <c r="J946" s="18"/>
      <c r="K946" s="18"/>
      <c r="L946" s="18"/>
      <c r="M946" s="18"/>
      <c r="N946" s="18"/>
    </row>
    <row r="947" spans="5:14">
      <c r="E947" s="18"/>
      <c r="F947" s="18"/>
      <c r="G947" s="18"/>
      <c r="H947" s="18"/>
      <c r="I947" s="18"/>
      <c r="J947" s="18"/>
      <c r="K947" s="18"/>
      <c r="L947" s="18"/>
      <c r="M947" s="18"/>
      <c r="N947" s="18"/>
    </row>
    <row r="948" spans="5:14">
      <c r="E948" s="18"/>
      <c r="F948" s="18"/>
      <c r="G948" s="18"/>
      <c r="H948" s="18"/>
      <c r="I948" s="18"/>
      <c r="J948" s="18"/>
      <c r="K948" s="18"/>
      <c r="L948" s="18"/>
      <c r="M948" s="18"/>
      <c r="N948" s="18"/>
    </row>
    <row r="949" spans="5:14">
      <c r="E949" s="18"/>
      <c r="F949" s="18"/>
      <c r="G949" s="18"/>
      <c r="H949" s="18"/>
      <c r="I949" s="18"/>
      <c r="J949" s="18"/>
      <c r="K949" s="18"/>
      <c r="L949" s="18"/>
      <c r="M949" s="18"/>
      <c r="N949" s="18"/>
    </row>
    <row r="950" spans="5:14">
      <c r="E950" s="18"/>
      <c r="F950" s="18"/>
      <c r="G950" s="18"/>
      <c r="H950" s="18"/>
      <c r="I950" s="18"/>
      <c r="J950" s="18"/>
      <c r="K950" s="18"/>
      <c r="L950" s="18"/>
      <c r="M950" s="18"/>
      <c r="N950" s="18"/>
    </row>
    <row r="951" spans="5:14">
      <c r="E951" s="18"/>
      <c r="F951" s="18"/>
      <c r="G951" s="18"/>
      <c r="H951" s="18"/>
      <c r="I951" s="18"/>
      <c r="J951" s="18"/>
      <c r="K951" s="18"/>
      <c r="L951" s="18"/>
      <c r="M951" s="18"/>
      <c r="N951" s="18"/>
    </row>
    <row r="952" spans="5:14">
      <c r="E952" s="18"/>
      <c r="F952" s="18"/>
      <c r="G952" s="18"/>
      <c r="H952" s="18"/>
      <c r="I952" s="18"/>
      <c r="J952" s="18"/>
      <c r="K952" s="18"/>
      <c r="L952" s="18"/>
      <c r="M952" s="18"/>
      <c r="N952" s="18"/>
    </row>
    <row r="953" spans="5:14">
      <c r="E953" s="18"/>
      <c r="F953" s="18"/>
      <c r="G953" s="18"/>
      <c r="H953" s="18"/>
      <c r="I953" s="18"/>
      <c r="J953" s="18"/>
      <c r="K953" s="18"/>
      <c r="L953" s="18"/>
      <c r="M953" s="18"/>
      <c r="N953" s="18"/>
    </row>
    <row r="954" spans="5:14">
      <c r="E954" s="18"/>
      <c r="F954" s="18"/>
      <c r="G954" s="18"/>
      <c r="H954" s="18"/>
      <c r="I954" s="18"/>
      <c r="J954" s="18"/>
      <c r="K954" s="18"/>
      <c r="L954" s="18"/>
      <c r="M954" s="18"/>
      <c r="N954" s="18"/>
    </row>
    <row r="955" spans="5:14">
      <c r="E955" s="18"/>
      <c r="F955" s="18"/>
      <c r="G955" s="18"/>
      <c r="H955" s="18"/>
      <c r="I955" s="18"/>
      <c r="J955" s="18"/>
      <c r="K955" s="18"/>
      <c r="L955" s="18"/>
      <c r="M955" s="18"/>
      <c r="N955" s="18"/>
    </row>
    <row r="956" spans="5:14">
      <c r="E956" s="18"/>
      <c r="F956" s="18"/>
      <c r="G956" s="18"/>
      <c r="H956" s="18"/>
      <c r="I956" s="18"/>
      <c r="J956" s="18"/>
      <c r="K956" s="18"/>
      <c r="L956" s="18"/>
      <c r="M956" s="18"/>
      <c r="N956" s="18"/>
    </row>
    <row r="957" spans="5:14">
      <c r="E957" s="18"/>
      <c r="F957" s="18"/>
      <c r="G957" s="18"/>
      <c r="H957" s="18"/>
      <c r="I957" s="18"/>
      <c r="J957" s="18"/>
      <c r="K957" s="18"/>
      <c r="L957" s="18"/>
      <c r="M957" s="18"/>
      <c r="N957" s="18"/>
    </row>
    <row r="958" spans="5:14">
      <c r="E958" s="18"/>
      <c r="F958" s="18"/>
      <c r="G958" s="18"/>
      <c r="H958" s="18"/>
      <c r="I958" s="18"/>
      <c r="J958" s="18"/>
      <c r="K958" s="18"/>
      <c r="L958" s="18"/>
      <c r="M958" s="18"/>
      <c r="N958" s="18"/>
    </row>
    <row r="959" spans="5:14">
      <c r="E959" s="18"/>
      <c r="F959" s="18"/>
      <c r="G959" s="18"/>
      <c r="H959" s="18"/>
      <c r="I959" s="18"/>
      <c r="J959" s="18"/>
      <c r="K959" s="18"/>
      <c r="L959" s="18"/>
      <c r="M959" s="18"/>
      <c r="N959" s="18"/>
    </row>
    <row r="960" spans="5:14">
      <c r="E960" s="18"/>
      <c r="F960" s="18"/>
      <c r="G960" s="18"/>
      <c r="H960" s="18"/>
      <c r="I960" s="18"/>
      <c r="J960" s="18"/>
      <c r="K960" s="18"/>
      <c r="L960" s="18"/>
      <c r="M960" s="18"/>
      <c r="N960" s="18"/>
    </row>
    <row r="961" spans="5:14">
      <c r="E961" s="18"/>
      <c r="F961" s="18"/>
      <c r="G961" s="18"/>
      <c r="H961" s="18"/>
      <c r="I961" s="18"/>
      <c r="J961" s="18"/>
      <c r="K961" s="18"/>
      <c r="L961" s="18"/>
      <c r="M961" s="18"/>
      <c r="N961" s="18"/>
    </row>
    <row r="962" spans="5:14">
      <c r="E962" s="18"/>
      <c r="F962" s="18"/>
      <c r="G962" s="18"/>
      <c r="H962" s="18"/>
      <c r="I962" s="18"/>
      <c r="J962" s="18"/>
      <c r="K962" s="18"/>
      <c r="L962" s="18"/>
      <c r="M962" s="18"/>
      <c r="N962" s="18"/>
    </row>
    <row r="963" spans="5:14">
      <c r="E963" s="18"/>
      <c r="F963" s="18"/>
      <c r="G963" s="18"/>
      <c r="H963" s="18"/>
      <c r="I963" s="18"/>
      <c r="J963" s="18"/>
      <c r="K963" s="18"/>
      <c r="L963" s="18"/>
      <c r="M963" s="18"/>
      <c r="N963" s="18"/>
    </row>
    <row r="964" spans="5:14">
      <c r="E964" s="18"/>
      <c r="F964" s="18"/>
      <c r="G964" s="18"/>
      <c r="H964" s="18"/>
      <c r="I964" s="18"/>
      <c r="J964" s="18"/>
      <c r="K964" s="18"/>
      <c r="L964" s="18"/>
      <c r="M964" s="18"/>
      <c r="N964" s="18"/>
    </row>
    <row r="965" spans="5:14">
      <c r="E965" s="18"/>
      <c r="F965" s="18"/>
      <c r="G965" s="18"/>
      <c r="H965" s="18"/>
      <c r="I965" s="18"/>
      <c r="J965" s="18"/>
      <c r="K965" s="18"/>
      <c r="L965" s="18"/>
      <c r="M965" s="18"/>
      <c r="N965" s="18"/>
    </row>
    <row r="966" spans="5:14">
      <c r="E966" s="18"/>
      <c r="F966" s="18"/>
      <c r="G966" s="18"/>
      <c r="H966" s="18"/>
      <c r="I966" s="18"/>
      <c r="J966" s="18"/>
      <c r="K966" s="18"/>
      <c r="L966" s="18"/>
      <c r="M966" s="18"/>
      <c r="N966" s="18"/>
    </row>
    <row r="967" spans="5:14">
      <c r="E967" s="18"/>
      <c r="F967" s="18"/>
      <c r="G967" s="18"/>
      <c r="H967" s="18"/>
      <c r="I967" s="18"/>
      <c r="J967" s="18"/>
      <c r="K967" s="18"/>
      <c r="L967" s="18"/>
      <c r="M967" s="18"/>
      <c r="N967" s="18"/>
    </row>
    <row r="968" spans="5:14">
      <c r="E968" s="18"/>
      <c r="F968" s="18"/>
      <c r="G968" s="18"/>
      <c r="H968" s="18"/>
      <c r="I968" s="18"/>
      <c r="J968" s="18"/>
      <c r="K968" s="18"/>
      <c r="L968" s="18"/>
      <c r="M968" s="18"/>
      <c r="N968" s="18"/>
    </row>
    <row r="969" spans="5:14">
      <c r="E969" s="18"/>
      <c r="F969" s="18"/>
      <c r="G969" s="18"/>
      <c r="H969" s="18"/>
      <c r="I969" s="18"/>
      <c r="J969" s="18"/>
      <c r="K969" s="18"/>
      <c r="L969" s="18"/>
      <c r="M969" s="18"/>
      <c r="N969" s="18"/>
    </row>
    <row r="970" spans="5:14">
      <c r="E970" s="18"/>
      <c r="F970" s="18"/>
      <c r="G970" s="18"/>
      <c r="H970" s="18"/>
      <c r="I970" s="18"/>
      <c r="J970" s="18"/>
      <c r="K970" s="18"/>
      <c r="L970" s="18"/>
      <c r="M970" s="18"/>
      <c r="N970" s="18"/>
    </row>
    <row r="971" spans="5:14">
      <c r="E971" s="18"/>
      <c r="F971" s="18"/>
      <c r="G971" s="18"/>
      <c r="H971" s="18"/>
      <c r="I971" s="18"/>
      <c r="J971" s="18"/>
      <c r="K971" s="18"/>
      <c r="L971" s="18"/>
      <c r="M971" s="18"/>
      <c r="N971" s="18"/>
    </row>
    <row r="972" spans="5:14">
      <c r="E972" s="18"/>
      <c r="F972" s="18"/>
      <c r="G972" s="18"/>
      <c r="H972" s="18"/>
      <c r="I972" s="18"/>
      <c r="J972" s="18"/>
      <c r="K972" s="18"/>
      <c r="L972" s="18"/>
      <c r="M972" s="18"/>
      <c r="N972" s="18"/>
    </row>
    <row r="973" spans="5:14">
      <c r="E973" s="18"/>
      <c r="F973" s="18"/>
      <c r="G973" s="18"/>
      <c r="H973" s="18"/>
      <c r="I973" s="18"/>
      <c r="J973" s="18"/>
      <c r="K973" s="18"/>
      <c r="L973" s="18"/>
      <c r="M973" s="18"/>
      <c r="N973" s="18"/>
    </row>
    <row r="974" spans="5:14">
      <c r="E974" s="18"/>
      <c r="F974" s="18"/>
      <c r="G974" s="18"/>
      <c r="H974" s="18"/>
      <c r="I974" s="18"/>
      <c r="J974" s="18"/>
      <c r="K974" s="18"/>
      <c r="L974" s="18"/>
      <c r="M974" s="18"/>
      <c r="N974" s="18"/>
    </row>
    <row r="975" spans="5:14">
      <c r="E975" s="18"/>
      <c r="F975" s="18"/>
      <c r="G975" s="18"/>
      <c r="H975" s="18"/>
      <c r="I975" s="18"/>
      <c r="J975" s="18"/>
      <c r="K975" s="18"/>
      <c r="L975" s="18"/>
      <c r="M975" s="18"/>
      <c r="N975" s="18"/>
    </row>
    <row r="976" spans="5:14">
      <c r="E976" s="18"/>
      <c r="F976" s="18"/>
      <c r="G976" s="18"/>
      <c r="H976" s="18"/>
      <c r="I976" s="18"/>
      <c r="J976" s="18"/>
      <c r="K976" s="18"/>
      <c r="L976" s="18"/>
      <c r="M976" s="18"/>
      <c r="N976" s="18"/>
    </row>
    <row r="977" spans="5:14">
      <c r="E977" s="18"/>
      <c r="F977" s="18"/>
      <c r="G977" s="18"/>
      <c r="H977" s="18"/>
      <c r="I977" s="18"/>
      <c r="J977" s="18"/>
      <c r="K977" s="18"/>
      <c r="L977" s="18"/>
      <c r="M977" s="18"/>
      <c r="N977" s="18"/>
    </row>
    <row r="978" spans="5:14">
      <c r="E978" s="18"/>
      <c r="F978" s="18"/>
      <c r="G978" s="18"/>
      <c r="H978" s="18"/>
      <c r="I978" s="18"/>
      <c r="J978" s="18"/>
      <c r="K978" s="18"/>
      <c r="L978" s="18"/>
      <c r="M978" s="18"/>
      <c r="N978" s="18"/>
    </row>
    <row r="979" spans="5:14">
      <c r="E979" s="18"/>
      <c r="F979" s="18"/>
      <c r="G979" s="18"/>
      <c r="H979" s="18"/>
      <c r="I979" s="18"/>
      <c r="J979" s="18"/>
      <c r="K979" s="18"/>
      <c r="L979" s="18"/>
      <c r="M979" s="18"/>
      <c r="N979" s="18"/>
    </row>
    <row r="980" spans="5:14">
      <c r="E980" s="18"/>
      <c r="F980" s="18"/>
      <c r="G980" s="18"/>
      <c r="H980" s="18"/>
      <c r="I980" s="18"/>
      <c r="J980" s="18"/>
      <c r="K980" s="18"/>
      <c r="L980" s="18"/>
      <c r="M980" s="18"/>
      <c r="N980" s="18"/>
    </row>
    <row r="981" spans="5:14">
      <c r="E981" s="18"/>
      <c r="F981" s="18"/>
      <c r="G981" s="18"/>
      <c r="H981" s="18"/>
      <c r="I981" s="18"/>
      <c r="J981" s="18"/>
      <c r="K981" s="18"/>
      <c r="L981" s="18"/>
      <c r="M981" s="18"/>
      <c r="N981" s="18"/>
    </row>
    <row r="982" spans="5:14">
      <c r="E982" s="18"/>
      <c r="F982" s="18"/>
      <c r="G982" s="18"/>
      <c r="H982" s="18"/>
      <c r="I982" s="18"/>
      <c r="J982" s="18"/>
      <c r="K982" s="18"/>
      <c r="L982" s="18"/>
      <c r="M982" s="18"/>
      <c r="N982" s="18"/>
    </row>
    <row r="983" spans="5:14">
      <c r="E983" s="18"/>
      <c r="F983" s="18"/>
      <c r="G983" s="18"/>
      <c r="H983" s="18"/>
      <c r="I983" s="18"/>
      <c r="J983" s="18"/>
      <c r="K983" s="18"/>
      <c r="L983" s="18"/>
      <c r="M983" s="18"/>
      <c r="N983" s="18"/>
    </row>
    <row r="984" spans="5:14">
      <c r="E984" s="18"/>
      <c r="F984" s="18"/>
      <c r="G984" s="18"/>
      <c r="H984" s="18"/>
      <c r="I984" s="18"/>
      <c r="J984" s="18"/>
      <c r="K984" s="18"/>
      <c r="L984" s="18"/>
      <c r="M984" s="18"/>
      <c r="N984" s="18"/>
    </row>
    <row r="985" spans="5:14">
      <c r="E985" s="18"/>
      <c r="F985" s="18"/>
      <c r="G985" s="18"/>
      <c r="H985" s="18"/>
      <c r="I985" s="18"/>
      <c r="J985" s="18"/>
      <c r="K985" s="18"/>
      <c r="L985" s="18"/>
      <c r="M985" s="18"/>
      <c r="N985" s="18"/>
    </row>
    <row r="986" spans="5:14">
      <c r="E986" s="18"/>
      <c r="F986" s="18"/>
      <c r="G986" s="18"/>
      <c r="H986" s="18"/>
      <c r="I986" s="18"/>
      <c r="J986" s="18"/>
      <c r="K986" s="18"/>
      <c r="L986" s="18"/>
      <c r="M986" s="18"/>
      <c r="N986" s="18"/>
    </row>
    <row r="987" spans="5:14">
      <c r="E987" s="18"/>
      <c r="F987" s="18"/>
      <c r="G987" s="18"/>
      <c r="H987" s="18"/>
      <c r="I987" s="18"/>
      <c r="J987" s="18"/>
      <c r="K987" s="18"/>
      <c r="L987" s="18"/>
      <c r="M987" s="18"/>
      <c r="N987" s="18"/>
    </row>
    <row r="988" spans="5:14">
      <c r="E988" s="18"/>
      <c r="F988" s="18"/>
      <c r="G988" s="18"/>
      <c r="H988" s="18"/>
      <c r="I988" s="18"/>
      <c r="J988" s="18"/>
      <c r="K988" s="18"/>
      <c r="L988" s="18"/>
      <c r="M988" s="18"/>
      <c r="N988" s="18"/>
    </row>
    <row r="989" spans="5:14">
      <c r="E989" s="18"/>
      <c r="F989" s="18"/>
      <c r="G989" s="18"/>
      <c r="H989" s="18"/>
      <c r="I989" s="18"/>
      <c r="J989" s="18"/>
      <c r="K989" s="18"/>
      <c r="L989" s="18"/>
      <c r="M989" s="18"/>
      <c r="N989" s="18"/>
    </row>
    <row r="990" spans="5:14">
      <c r="E990" s="18"/>
      <c r="F990" s="18"/>
      <c r="G990" s="18"/>
      <c r="H990" s="18"/>
      <c r="I990" s="18"/>
      <c r="J990" s="18"/>
      <c r="K990" s="18"/>
      <c r="L990" s="18"/>
      <c r="M990" s="18"/>
      <c r="N990" s="18"/>
    </row>
    <row r="991" spans="5:14">
      <c r="E991" s="18"/>
      <c r="F991" s="18"/>
      <c r="G991" s="18"/>
      <c r="H991" s="18"/>
      <c r="I991" s="18"/>
      <c r="J991" s="18"/>
      <c r="K991" s="18"/>
      <c r="L991" s="18"/>
      <c r="M991" s="18"/>
      <c r="N991" s="18"/>
    </row>
    <row r="992" spans="5:14">
      <c r="E992" s="18"/>
      <c r="F992" s="18"/>
      <c r="G992" s="18"/>
      <c r="H992" s="18"/>
      <c r="I992" s="18"/>
      <c r="J992" s="18"/>
      <c r="K992" s="18"/>
      <c r="L992" s="18"/>
      <c r="M992" s="18"/>
      <c r="N992" s="18"/>
    </row>
    <row r="993" spans="5:14">
      <c r="E993" s="18"/>
      <c r="F993" s="18"/>
      <c r="G993" s="18"/>
      <c r="H993" s="18"/>
      <c r="I993" s="18"/>
      <c r="J993" s="18"/>
      <c r="K993" s="18"/>
      <c r="L993" s="18"/>
      <c r="M993" s="18"/>
      <c r="N993" s="18"/>
    </row>
    <row r="994" spans="5:14">
      <c r="E994" s="18"/>
      <c r="F994" s="18"/>
      <c r="G994" s="18"/>
      <c r="H994" s="18"/>
      <c r="I994" s="18"/>
      <c r="J994" s="18"/>
      <c r="K994" s="18"/>
      <c r="L994" s="18"/>
      <c r="M994" s="18"/>
      <c r="N994" s="18"/>
    </row>
    <row r="995" spans="5:14">
      <c r="E995" s="18"/>
      <c r="F995" s="18"/>
      <c r="G995" s="18"/>
      <c r="H995" s="18"/>
      <c r="I995" s="18"/>
      <c r="J995" s="18"/>
      <c r="K995" s="18"/>
      <c r="L995" s="18"/>
      <c r="M995" s="18"/>
      <c r="N995" s="18"/>
    </row>
    <row r="996" spans="5:14">
      <c r="E996" s="18"/>
      <c r="F996" s="18"/>
      <c r="G996" s="18"/>
      <c r="H996" s="18"/>
      <c r="I996" s="18"/>
      <c r="J996" s="18"/>
      <c r="K996" s="18"/>
      <c r="L996" s="18"/>
      <c r="M996" s="18"/>
      <c r="N996" s="18"/>
    </row>
    <row r="997" spans="5:14">
      <c r="E997" s="18"/>
      <c r="F997" s="18"/>
      <c r="G997" s="18"/>
      <c r="H997" s="18"/>
      <c r="I997" s="18"/>
      <c r="J997" s="18"/>
      <c r="K997" s="18"/>
      <c r="L997" s="18"/>
      <c r="M997" s="18"/>
      <c r="N997" s="18"/>
    </row>
    <row r="998" spans="5:14">
      <c r="E998" s="18"/>
      <c r="F998" s="18"/>
      <c r="G998" s="18"/>
      <c r="H998" s="18"/>
      <c r="I998" s="18"/>
      <c r="J998" s="18"/>
      <c r="K998" s="18"/>
      <c r="L998" s="18"/>
      <c r="M998" s="18"/>
      <c r="N998" s="18"/>
    </row>
    <row r="999" spans="5:14">
      <c r="E999" s="18"/>
      <c r="F999" s="18"/>
      <c r="G999" s="18"/>
      <c r="H999" s="18"/>
      <c r="I999" s="18"/>
      <c r="J999" s="18"/>
      <c r="K999" s="18"/>
      <c r="L999" s="18"/>
      <c r="M999" s="18"/>
      <c r="N999" s="18"/>
    </row>
    <row r="1000" spans="5:14"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</row>
    <row r="1001" spans="5:14"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</row>
    <row r="1002" spans="5:14"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</row>
    <row r="1003" spans="5:14"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</row>
    <row r="1004" spans="5:14"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</row>
    <row r="1005" spans="5:14"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</row>
    <row r="1006" spans="5:14"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</row>
    <row r="1007" spans="5:14"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</row>
    <row r="1008" spans="5:14"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</row>
    <row r="1009" spans="5:14"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</row>
    <row r="1010" spans="5:14"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</row>
    <row r="1011" spans="5:14"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</row>
    <row r="1012" spans="5:14"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</row>
    <row r="1013" spans="5:14"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</row>
    <row r="1014" spans="5:14"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</row>
    <row r="1015" spans="5:14"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</row>
    <row r="1016" spans="5:14"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</row>
    <row r="1017" spans="5:14"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</row>
    <row r="1018" spans="5:14"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</row>
    <row r="1019" spans="5:14"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</row>
    <row r="1020" spans="5:14"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</row>
    <row r="1021" spans="5:14"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</row>
    <row r="1022" spans="5:14"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</row>
    <row r="1023" spans="5:14"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</row>
    <row r="1024" spans="5:14"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</row>
    <row r="1025" spans="5:14"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</row>
    <row r="1026" spans="5:14"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</row>
    <row r="1027" spans="5:14"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</row>
    <row r="1028" spans="5:14"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</row>
    <row r="1029" spans="5:14"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</row>
    <row r="1030" spans="5:14"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</row>
    <row r="1031" spans="5:14"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</row>
    <row r="1032" spans="5:14"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</row>
    <row r="1033" spans="5:14"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</row>
    <row r="1034" spans="5:14"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</row>
    <row r="1035" spans="5:14"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</row>
    <row r="1036" spans="5:14"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</row>
    <row r="1037" spans="5:14"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</row>
    <row r="1038" spans="5:14"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</row>
    <row r="1039" spans="5:14"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</row>
    <row r="1040" spans="5:14"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</row>
    <row r="1041" spans="5:14"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</row>
    <row r="1042" spans="5:14"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</row>
    <row r="1043" spans="5:14"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</row>
    <row r="1044" spans="5:14"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</row>
    <row r="1045" spans="5:14"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</row>
    <row r="1046" spans="5:14"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</row>
    <row r="1047" spans="5:14"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</row>
    <row r="1048" spans="5:14"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</row>
    <row r="1049" spans="5:14"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</row>
    <row r="1050" spans="5:14"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</row>
    <row r="1051" spans="5:14"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</row>
    <row r="1052" spans="5:14"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</row>
    <row r="1053" spans="5:14"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</row>
    <row r="1054" spans="5:14"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</row>
    <row r="1055" spans="5:14"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</row>
    <row r="1056" spans="5:14"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</row>
    <row r="1057" spans="5:14"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</row>
    <row r="1058" spans="5:14"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</row>
    <row r="1059" spans="5:14"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</row>
    <row r="1060" spans="5:14"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</row>
    <row r="1061" spans="5:14"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</row>
    <row r="1062" spans="5:14"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</row>
    <row r="1063" spans="5:14"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</row>
    <row r="1064" spans="5:14"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</row>
    <row r="1065" spans="5:14"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</row>
    <row r="1066" spans="5:14"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</row>
    <row r="1067" spans="5:14"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</row>
    <row r="1068" spans="5:14"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</row>
    <row r="1069" spans="5:14"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</row>
  </sheetData>
  <mergeCells count="1">
    <mergeCell ref="B1:M1"/>
  </mergeCells>
  <phoneticPr fontId="0" type="noConversion"/>
  <pageMargins left="0.5" right="0.5" top="1.25" bottom="0.5" header="0.5" footer="0.5"/>
  <pageSetup scale="8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M1069"/>
  <sheetViews>
    <sheetView workbookViewId="0">
      <selection activeCell="B49" sqref="B49"/>
    </sheetView>
  </sheetViews>
  <sheetFormatPr defaultRowHeight="12.75"/>
  <cols>
    <col min="1" max="1" width="1.7109375" customWidth="1"/>
    <col min="2" max="2" width="15.85546875" bestFit="1" customWidth="1"/>
    <col min="3" max="4" width="9.28515625" style="17" customWidth="1"/>
    <col min="5" max="13" width="9.28515625" customWidth="1"/>
    <col min="14" max="14" width="1.7109375" customWidth="1"/>
  </cols>
  <sheetData>
    <row r="1" spans="2:39" ht="18">
      <c r="B1" s="55" t="s">
        <v>83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4" spans="2:39">
      <c r="B4" s="31" t="s">
        <v>35</v>
      </c>
      <c r="C4" s="42">
        <v>1970</v>
      </c>
      <c r="D4" s="42">
        <v>1980</v>
      </c>
      <c r="E4" s="43">
        <v>1990</v>
      </c>
      <c r="F4" s="44">
        <v>2000</v>
      </c>
      <c r="G4" s="50">
        <v>2002</v>
      </c>
      <c r="H4" s="47">
        <v>2005</v>
      </c>
      <c r="I4" s="43">
        <v>2010</v>
      </c>
      <c r="J4" s="43">
        <v>2015</v>
      </c>
      <c r="K4" s="43">
        <v>2020</v>
      </c>
      <c r="L4" s="43">
        <v>2025</v>
      </c>
      <c r="M4" s="43">
        <v>2030</v>
      </c>
      <c r="N4" s="8"/>
      <c r="O4" s="9"/>
      <c r="P4" s="9"/>
      <c r="Q4" s="9"/>
      <c r="R4" s="9"/>
      <c r="S4" s="9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2:39">
      <c r="B5" s="19" t="s">
        <v>2</v>
      </c>
      <c r="C5" s="39">
        <v>4083.7</v>
      </c>
      <c r="D5" s="39">
        <v>3626.6</v>
      </c>
      <c r="E5" s="40">
        <v>3966.0829999999996</v>
      </c>
      <c r="F5" s="45">
        <v>4277.3040000000001</v>
      </c>
      <c r="G5" s="51">
        <v>4145.2124612432108</v>
      </c>
      <c r="H5" s="48">
        <v>4177.08</v>
      </c>
      <c r="I5" s="40">
        <v>4460.3640000000005</v>
      </c>
      <c r="J5" s="40">
        <v>4650.6689999999999</v>
      </c>
      <c r="K5" s="40">
        <v>4849.5960000000005</v>
      </c>
      <c r="L5" s="40">
        <v>5032.4660000000003</v>
      </c>
      <c r="M5" s="40">
        <v>5243.1050000000005</v>
      </c>
      <c r="O5" s="10"/>
      <c r="P5" s="10"/>
      <c r="Q5" s="10"/>
      <c r="R5" s="10"/>
      <c r="S5" s="10"/>
      <c r="T5" s="11"/>
      <c r="U5" s="11"/>
    </row>
    <row r="6" spans="2:39">
      <c r="B6" s="22" t="s">
        <v>36</v>
      </c>
      <c r="C6" s="23">
        <v>247.3</v>
      </c>
      <c r="D6" s="23">
        <v>211.9</v>
      </c>
      <c r="E6" s="24">
        <v>237.77884073932802</v>
      </c>
      <c r="F6" s="46">
        <v>269.36767886858269</v>
      </c>
      <c r="G6" s="25">
        <v>274.34538936539559</v>
      </c>
      <c r="H6" s="49">
        <v>281.95291968008593</v>
      </c>
      <c r="I6" s="25">
        <v>295.47205620176618</v>
      </c>
      <c r="J6" s="25">
        <v>307.13635929931206</v>
      </c>
      <c r="K6" s="25">
        <v>320.1965839907478</v>
      </c>
      <c r="L6" s="25">
        <v>333.48453029416208</v>
      </c>
      <c r="M6" s="25">
        <v>347.6863734228279</v>
      </c>
      <c r="N6" s="11"/>
      <c r="O6" s="11"/>
      <c r="P6" s="11"/>
      <c r="Q6" s="11"/>
      <c r="R6" s="11"/>
      <c r="S6" s="11"/>
      <c r="T6" s="11"/>
      <c r="U6" s="11"/>
      <c r="V6" s="13"/>
      <c r="W6" s="14"/>
      <c r="X6" s="14"/>
      <c r="Y6" s="14"/>
    </row>
    <row r="7" spans="2:39">
      <c r="B7" s="22" t="s">
        <v>37</v>
      </c>
      <c r="C7" s="23">
        <v>592.20000000000005</v>
      </c>
      <c r="D7" s="23">
        <v>485.7</v>
      </c>
      <c r="E7" s="24">
        <v>504.47856014730291</v>
      </c>
      <c r="F7" s="46">
        <v>584.64592686656431</v>
      </c>
      <c r="G7" s="25">
        <v>588.23102748530448</v>
      </c>
      <c r="H7" s="49">
        <v>590.50666812638269</v>
      </c>
      <c r="I7" s="25">
        <v>621.55228108640972</v>
      </c>
      <c r="J7" s="25">
        <v>650.0146812655347</v>
      </c>
      <c r="K7" s="25">
        <v>681.75542615193376</v>
      </c>
      <c r="L7" s="25">
        <v>713.47742519760982</v>
      </c>
      <c r="M7" s="25">
        <v>746.78285606324425</v>
      </c>
      <c r="N7" s="11"/>
      <c r="O7" s="11"/>
      <c r="P7" s="11"/>
      <c r="Q7" s="11"/>
      <c r="R7" s="11"/>
      <c r="S7" s="11"/>
      <c r="T7" s="11"/>
      <c r="U7" s="11"/>
      <c r="V7" s="13"/>
      <c r="W7" s="14"/>
      <c r="X7" s="14"/>
      <c r="Y7" s="14"/>
    </row>
    <row r="8" spans="2:39">
      <c r="B8" s="22" t="s">
        <v>38</v>
      </c>
      <c r="C8" s="23">
        <v>2654.9</v>
      </c>
      <c r="D8" s="23">
        <v>2364.8000000000002</v>
      </c>
      <c r="E8" s="24">
        <v>2565.0704944384502</v>
      </c>
      <c r="F8" s="46">
        <v>2682.2416040230059</v>
      </c>
      <c r="G8" s="25">
        <v>2548.7745681861247</v>
      </c>
      <c r="H8" s="49">
        <v>2545.8341289018008</v>
      </c>
      <c r="I8" s="25">
        <v>2737.6868102465405</v>
      </c>
      <c r="J8" s="25">
        <v>2850.1131905572902</v>
      </c>
      <c r="K8" s="25">
        <v>2966.6855621081959</v>
      </c>
      <c r="L8" s="25">
        <v>3067.5088038223403</v>
      </c>
      <c r="M8" s="25">
        <v>3189.3674754573353</v>
      </c>
      <c r="N8" s="11"/>
      <c r="O8" s="11"/>
      <c r="P8" s="11"/>
      <c r="Q8" s="11"/>
      <c r="R8" s="11"/>
      <c r="S8" s="11"/>
      <c r="T8" s="11"/>
      <c r="U8" s="11"/>
      <c r="V8" s="13"/>
      <c r="W8" s="14"/>
      <c r="X8" s="14"/>
      <c r="Y8" s="14"/>
    </row>
    <row r="9" spans="2:39">
      <c r="B9" s="22" t="s">
        <v>39</v>
      </c>
      <c r="C9" s="23">
        <v>543.1</v>
      </c>
      <c r="D9" s="23">
        <v>499.7</v>
      </c>
      <c r="E9" s="24">
        <v>567.26232615466438</v>
      </c>
      <c r="F9" s="46">
        <v>624.14769346061382</v>
      </c>
      <c r="G9" s="25">
        <v>617.53038016685628</v>
      </c>
      <c r="H9" s="49">
        <v>635.37033158325107</v>
      </c>
      <c r="I9" s="25">
        <v>668.28081630361839</v>
      </c>
      <c r="J9" s="25">
        <v>693.32652120509135</v>
      </c>
      <c r="K9" s="25">
        <v>718.505236085158</v>
      </c>
      <c r="L9" s="25">
        <v>743.0978146264664</v>
      </c>
      <c r="M9" s="25">
        <v>771.2731718085081</v>
      </c>
      <c r="N9" s="11"/>
      <c r="O9" s="11"/>
      <c r="P9" s="11"/>
      <c r="Q9" s="11"/>
      <c r="R9" s="11"/>
      <c r="S9" s="11"/>
      <c r="T9" s="11"/>
      <c r="U9" s="11"/>
      <c r="V9" s="13"/>
      <c r="W9" s="14"/>
      <c r="X9" s="14"/>
      <c r="Y9" s="14"/>
    </row>
    <row r="10" spans="2:39">
      <c r="B10" s="22" t="s">
        <v>40</v>
      </c>
      <c r="C10" s="23">
        <v>45.9</v>
      </c>
      <c r="D10" s="23">
        <v>64.400000000000006</v>
      </c>
      <c r="E10" s="24">
        <v>91.558466063994103</v>
      </c>
      <c r="F10" s="46">
        <v>116.91672108881522</v>
      </c>
      <c r="G10" s="25">
        <v>116.33109603952991</v>
      </c>
      <c r="H10" s="49">
        <v>123.4159517084793</v>
      </c>
      <c r="I10" s="25">
        <v>137.37203616166528</v>
      </c>
      <c r="J10" s="25">
        <v>150.07824767277194</v>
      </c>
      <c r="K10" s="25">
        <v>162.45319166396396</v>
      </c>
      <c r="L10" s="25">
        <v>174.89742605942141</v>
      </c>
      <c r="M10" s="25">
        <v>187.99512324808407</v>
      </c>
      <c r="N10" s="11"/>
      <c r="O10" s="11"/>
      <c r="P10" s="11"/>
      <c r="Q10" s="11"/>
      <c r="R10" s="11"/>
      <c r="S10" s="11"/>
      <c r="T10" s="11"/>
      <c r="U10" s="11"/>
      <c r="V10" s="13"/>
      <c r="W10" s="14"/>
      <c r="X10" s="14"/>
      <c r="Y10" s="14"/>
    </row>
    <row r="11" spans="2:39">
      <c r="C11" s="15"/>
      <c r="D11" s="15"/>
      <c r="E11" s="12"/>
      <c r="F11" s="12"/>
      <c r="H11" s="12"/>
      <c r="I11" s="12"/>
      <c r="J11" s="12"/>
      <c r="K11" s="12"/>
      <c r="L11" s="12"/>
      <c r="M11" s="12"/>
      <c r="N11" s="1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2:39">
      <c r="B12" s="19" t="s">
        <v>3</v>
      </c>
      <c r="C12" s="20">
        <v>868.9</v>
      </c>
      <c r="D12" s="20">
        <v>1099.3</v>
      </c>
      <c r="E12" s="28">
        <v>1329.8109999999999</v>
      </c>
      <c r="F12" s="28">
        <v>1457.5383333333334</v>
      </c>
      <c r="G12" s="21">
        <v>1464.0838054363201</v>
      </c>
      <c r="H12" s="52">
        <v>1488.7629999999999</v>
      </c>
      <c r="I12" s="28">
        <v>1565.7059999999997</v>
      </c>
      <c r="J12" s="28">
        <v>1640.5050000000001</v>
      </c>
      <c r="K12" s="28">
        <v>1705.8719999999998</v>
      </c>
      <c r="L12" s="28">
        <v>1757.5330000000001</v>
      </c>
      <c r="M12" s="28">
        <v>1812.1679999999999</v>
      </c>
      <c r="N12" s="11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2:39">
      <c r="B13" s="22" t="s">
        <v>41</v>
      </c>
      <c r="C13" s="23">
        <v>562.9</v>
      </c>
      <c r="D13" s="23">
        <v>643.29999999999995</v>
      </c>
      <c r="E13" s="24">
        <v>716.80323891354885</v>
      </c>
      <c r="F13" s="25">
        <v>743.26602067021599</v>
      </c>
      <c r="G13" s="25">
        <v>742.56733967317678</v>
      </c>
      <c r="H13" s="49">
        <v>742.74756711659973</v>
      </c>
      <c r="I13" s="25">
        <v>767.32870677309745</v>
      </c>
      <c r="J13" s="25">
        <v>790.24078807782735</v>
      </c>
      <c r="K13" s="25">
        <v>807.59642935761599</v>
      </c>
      <c r="L13" s="25">
        <v>817.40534541164197</v>
      </c>
      <c r="M13" s="25">
        <v>828.78340109976057</v>
      </c>
      <c r="N13" s="11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2:39">
      <c r="B14" s="22" t="s">
        <v>42</v>
      </c>
      <c r="C14" s="23">
        <v>306.10000000000002</v>
      </c>
      <c r="D14" s="23">
        <v>456</v>
      </c>
      <c r="E14" s="24">
        <v>613.00776108645118</v>
      </c>
      <c r="F14" s="25">
        <v>714.194261682243</v>
      </c>
      <c r="G14" s="25">
        <v>721.51296549933568</v>
      </c>
      <c r="H14" s="49">
        <v>746.01543288340019</v>
      </c>
      <c r="I14" s="25">
        <v>798.37729322690245</v>
      </c>
      <c r="J14" s="25">
        <v>850.26421192217276</v>
      </c>
      <c r="K14" s="25">
        <v>898.27557064238385</v>
      </c>
      <c r="L14" s="25">
        <v>940.12765458835815</v>
      </c>
      <c r="M14" s="25">
        <v>983.38459890023933</v>
      </c>
      <c r="N14" s="1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2:39">
      <c r="C15" s="15"/>
      <c r="D15" s="15"/>
      <c r="E15" s="12"/>
      <c r="F15" s="12"/>
      <c r="H15" s="12"/>
      <c r="I15" s="12"/>
      <c r="J15" s="12"/>
      <c r="K15" s="12"/>
      <c r="L15" s="12"/>
      <c r="M15" s="12"/>
      <c r="N15" s="11"/>
      <c r="O15" s="11"/>
      <c r="P15" s="11"/>
      <c r="Q15" s="11"/>
      <c r="R15" s="11"/>
      <c r="S15" s="11"/>
      <c r="T15" s="14"/>
      <c r="U15" s="14"/>
      <c r="V15" s="14"/>
      <c r="W15" s="14"/>
      <c r="X15" s="14"/>
      <c r="Y15" s="14"/>
    </row>
    <row r="16" spans="2:39">
      <c r="B16" s="19" t="s">
        <v>4</v>
      </c>
      <c r="C16" s="20">
        <v>696.8</v>
      </c>
      <c r="D16" s="20">
        <v>830.1</v>
      </c>
      <c r="E16" s="21">
        <v>1009.2160000000001</v>
      </c>
      <c r="F16" s="21">
        <v>1079.6195942700631</v>
      </c>
      <c r="G16" s="21">
        <v>1094.2086032171674</v>
      </c>
      <c r="H16" s="53">
        <v>1123.7797765608173</v>
      </c>
      <c r="I16" s="21">
        <v>1170.9034826947582</v>
      </c>
      <c r="J16" s="21">
        <v>1222.6646861784184</v>
      </c>
      <c r="K16" s="21">
        <v>1279.716896979548</v>
      </c>
      <c r="L16" s="21">
        <v>1342.8590902459737</v>
      </c>
      <c r="M16" s="21">
        <v>1411.475583608657</v>
      </c>
      <c r="N16" s="11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>
      <c r="B17" s="22" t="s">
        <v>43</v>
      </c>
      <c r="C17" s="23">
        <v>92.5</v>
      </c>
      <c r="D17" s="23">
        <v>110.6</v>
      </c>
      <c r="E17" s="25">
        <v>140.38300000000001</v>
      </c>
      <c r="F17" s="25">
        <v>139.37799999999999</v>
      </c>
      <c r="G17" s="25">
        <v>142.0605722460657</v>
      </c>
      <c r="H17" s="49">
        <v>145.8166655775542</v>
      </c>
      <c r="I17" s="25">
        <v>154.77177880905222</v>
      </c>
      <c r="J17" s="25">
        <v>164.08371417986743</v>
      </c>
      <c r="K17" s="25">
        <v>174.39108980224174</v>
      </c>
      <c r="L17" s="25">
        <v>185.85810947042725</v>
      </c>
      <c r="M17" s="25">
        <v>198.20551193926289</v>
      </c>
      <c r="N17" s="11"/>
      <c r="O17" s="12"/>
      <c r="P17" s="11"/>
      <c r="Q17" s="11"/>
      <c r="R17" s="11"/>
      <c r="S17" s="14"/>
      <c r="T17" s="11"/>
      <c r="U17" s="11"/>
      <c r="V17" s="13"/>
      <c r="W17" s="13"/>
      <c r="X17" s="14"/>
      <c r="Y17" s="14"/>
    </row>
    <row r="18" spans="2:25">
      <c r="B18" s="22" t="s">
        <v>44</v>
      </c>
      <c r="C18" s="23">
        <v>80.7</v>
      </c>
      <c r="D18" s="23">
        <v>95.9</v>
      </c>
      <c r="E18" s="25">
        <v>128.29599999999999</v>
      </c>
      <c r="F18" s="25">
        <v>149.76192760339609</v>
      </c>
      <c r="G18" s="25">
        <v>152.20250021286884</v>
      </c>
      <c r="H18" s="49">
        <v>160.4038554163987</v>
      </c>
      <c r="I18" s="25">
        <v>171.43028629467872</v>
      </c>
      <c r="J18" s="25">
        <v>182.78094280582687</v>
      </c>
      <c r="K18" s="25">
        <v>194.49011464923598</v>
      </c>
      <c r="L18" s="25">
        <v>206.63560846237255</v>
      </c>
      <c r="M18" s="25">
        <v>219.18377389066714</v>
      </c>
      <c r="N18" s="11"/>
      <c r="O18" s="12"/>
      <c r="P18" s="11"/>
      <c r="Q18" s="11"/>
      <c r="R18" s="11"/>
      <c r="S18" s="14"/>
      <c r="T18" s="11"/>
      <c r="U18" s="11"/>
      <c r="V18" s="13"/>
      <c r="W18" s="13"/>
      <c r="X18" s="14"/>
      <c r="Y18" s="14"/>
    </row>
    <row r="19" spans="2:25">
      <c r="B19" s="22" t="s">
        <v>45</v>
      </c>
      <c r="C19" s="23">
        <v>11.8</v>
      </c>
      <c r="D19" s="23">
        <v>17.100000000000001</v>
      </c>
      <c r="E19" s="25">
        <v>26.291999999999998</v>
      </c>
      <c r="F19" s="25">
        <v>32.888999999999996</v>
      </c>
      <c r="G19" s="25">
        <v>33.989915593706122</v>
      </c>
      <c r="H19" s="49">
        <v>36.526742668155457</v>
      </c>
      <c r="I19" s="25">
        <v>38.289870830783229</v>
      </c>
      <c r="J19" s="25">
        <v>40.248077215583621</v>
      </c>
      <c r="K19" s="25">
        <v>42.568593140000779</v>
      </c>
      <c r="L19" s="25">
        <v>45.089452580364522</v>
      </c>
      <c r="M19" s="25">
        <v>47.777523538599162</v>
      </c>
      <c r="N19" s="11"/>
      <c r="O19" s="12"/>
      <c r="P19" s="11"/>
      <c r="Q19" s="11"/>
      <c r="R19" s="11"/>
      <c r="S19" s="14"/>
      <c r="T19" s="11"/>
      <c r="U19" s="11"/>
      <c r="V19" s="13"/>
      <c r="W19" s="13"/>
      <c r="X19" s="14"/>
      <c r="Y19" s="14"/>
    </row>
    <row r="20" spans="2:25">
      <c r="B20" s="22" t="s">
        <v>46</v>
      </c>
      <c r="C20" s="23">
        <v>73.599999999999994</v>
      </c>
      <c r="D20" s="23">
        <v>98.7</v>
      </c>
      <c r="E20" s="25">
        <v>122.666</v>
      </c>
      <c r="F20" s="25">
        <v>133.73366666666666</v>
      </c>
      <c r="G20" s="25">
        <v>137.73404291845188</v>
      </c>
      <c r="H20" s="49">
        <v>142.04251121127027</v>
      </c>
      <c r="I20" s="25">
        <v>148.69820432591385</v>
      </c>
      <c r="J20" s="25">
        <v>153.81385732940547</v>
      </c>
      <c r="K20" s="25">
        <v>160.89654101445313</v>
      </c>
      <c r="L20" s="25">
        <v>168.44833003132283</v>
      </c>
      <c r="M20" s="25">
        <v>176.14708868886191</v>
      </c>
      <c r="N20" s="11"/>
      <c r="O20" s="12"/>
      <c r="P20" s="11"/>
      <c r="Q20" s="11"/>
      <c r="R20" s="11"/>
      <c r="S20" s="14"/>
      <c r="T20" s="11"/>
      <c r="U20" s="11"/>
      <c r="V20" s="13"/>
      <c r="W20" s="13"/>
      <c r="X20" s="14"/>
      <c r="Y20" s="14"/>
    </row>
    <row r="21" spans="2:25">
      <c r="B21" s="22" t="s">
        <v>47</v>
      </c>
      <c r="C21" s="23">
        <v>23</v>
      </c>
      <c r="D21" s="23">
        <v>27</v>
      </c>
      <c r="E21" s="25">
        <v>31.753999999999998</v>
      </c>
      <c r="F21" s="25">
        <v>33.06666666666667</v>
      </c>
      <c r="G21" s="25">
        <v>33.775333333333585</v>
      </c>
      <c r="H21" s="49">
        <v>34.831314427276027</v>
      </c>
      <c r="I21" s="25">
        <v>36.293361863723931</v>
      </c>
      <c r="J21" s="25">
        <v>37.833088538554449</v>
      </c>
      <c r="K21" s="25">
        <v>39.764928457951633</v>
      </c>
      <c r="L21" s="25">
        <v>41.968809350101871</v>
      </c>
      <c r="M21" s="25">
        <v>44.368890812035247</v>
      </c>
      <c r="N21" s="11"/>
      <c r="O21" s="12"/>
      <c r="P21" s="11"/>
      <c r="Q21" s="11"/>
      <c r="R21" s="11"/>
      <c r="S21" s="14"/>
      <c r="T21" s="11"/>
      <c r="U21" s="11"/>
      <c r="V21" s="13"/>
      <c r="W21" s="13"/>
      <c r="X21" s="14"/>
      <c r="Y21" s="14"/>
    </row>
    <row r="22" spans="2:25">
      <c r="B22" s="22" t="s">
        <v>48</v>
      </c>
      <c r="C22" s="23">
        <v>49.1</v>
      </c>
      <c r="D22" s="23">
        <v>58.6</v>
      </c>
      <c r="E22" s="25">
        <v>76.19</v>
      </c>
      <c r="F22" s="25">
        <v>81.562666666666999</v>
      </c>
      <c r="G22" s="25">
        <v>81.732406294704788</v>
      </c>
      <c r="H22" s="49">
        <v>86.051235722887711</v>
      </c>
      <c r="I22" s="25">
        <v>88.525905552994772</v>
      </c>
      <c r="J22" s="25">
        <v>92.446881693043096</v>
      </c>
      <c r="K22" s="25">
        <v>96.594969915544539</v>
      </c>
      <c r="L22" s="25">
        <v>101.19364850504266</v>
      </c>
      <c r="M22" s="25">
        <v>106.47717254011808</v>
      </c>
      <c r="N22" s="11"/>
      <c r="O22" s="12"/>
      <c r="P22" s="11"/>
      <c r="Q22" s="11"/>
      <c r="R22" s="11"/>
      <c r="S22" s="11"/>
      <c r="T22" s="11"/>
      <c r="U22" s="11"/>
      <c r="V22" s="13"/>
      <c r="W22" s="13"/>
      <c r="X22" s="14"/>
      <c r="Y22" s="14"/>
    </row>
    <row r="23" spans="2:25">
      <c r="B23" s="22" t="s">
        <v>49</v>
      </c>
      <c r="C23" s="23">
        <v>366.2</v>
      </c>
      <c r="D23" s="23">
        <v>422.1</v>
      </c>
      <c r="E23" s="25">
        <v>483.63499999999999</v>
      </c>
      <c r="F23" s="25">
        <v>509.22766666666666</v>
      </c>
      <c r="G23" s="25">
        <v>512.71383261803646</v>
      </c>
      <c r="H23" s="49">
        <v>518.10745153727487</v>
      </c>
      <c r="I23" s="25">
        <v>532.89407501761127</v>
      </c>
      <c r="J23" s="25">
        <v>551.45812441613771</v>
      </c>
      <c r="K23" s="25">
        <v>571.01066000012042</v>
      </c>
      <c r="L23" s="25">
        <v>593.66513184634186</v>
      </c>
      <c r="M23" s="25">
        <v>619.31562219911257</v>
      </c>
      <c r="N23" s="11"/>
      <c r="O23" s="12"/>
      <c r="P23" s="11"/>
      <c r="Q23" s="11"/>
      <c r="R23" s="11"/>
      <c r="S23" s="14"/>
      <c r="T23" s="11"/>
      <c r="U23" s="11"/>
      <c r="V23" s="13"/>
      <c r="W23" s="13"/>
      <c r="X23" s="14"/>
      <c r="Y23" s="14"/>
    </row>
    <row r="24" spans="2:25">
      <c r="C24" s="15"/>
      <c r="D24" s="15"/>
      <c r="E24" s="12"/>
      <c r="F24" s="12"/>
      <c r="H24" s="12"/>
      <c r="I24" s="12"/>
      <c r="J24" s="12"/>
      <c r="K24" s="12"/>
      <c r="L24" s="12"/>
      <c r="M24" s="12"/>
      <c r="N24" s="11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2:25">
      <c r="B25" s="19" t="s">
        <v>5</v>
      </c>
      <c r="C25" s="20">
        <v>2458.8000000000002</v>
      </c>
      <c r="D25" s="20">
        <v>2837.9</v>
      </c>
      <c r="E25" s="21">
        <v>3403.9279610893177</v>
      </c>
      <c r="F25" s="21">
        <v>3748.346534045927</v>
      </c>
      <c r="G25" s="19">
        <v>3766.5</v>
      </c>
      <c r="H25" s="21">
        <v>3882.0190000000002</v>
      </c>
      <c r="I25" s="21">
        <v>4079.5120000000006</v>
      </c>
      <c r="J25" s="21">
        <v>4278.9219999999996</v>
      </c>
      <c r="K25" s="21">
        <v>4514.097999999999</v>
      </c>
      <c r="L25" s="21">
        <v>4741.0679999999993</v>
      </c>
      <c r="M25" s="21">
        <v>4985.6869999999999</v>
      </c>
      <c r="N25" s="11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2:25">
      <c r="B26" s="22" t="s">
        <v>50</v>
      </c>
      <c r="C26" s="23">
        <v>372.2</v>
      </c>
      <c r="D26" s="23">
        <v>456.2</v>
      </c>
      <c r="E26" s="25">
        <v>533.80100000000004</v>
      </c>
      <c r="F26" s="25">
        <v>570.24772968980778</v>
      </c>
      <c r="G26" s="25">
        <v>566.87270160194873</v>
      </c>
      <c r="H26" s="49">
        <v>581.28282840122756</v>
      </c>
      <c r="I26" s="25">
        <v>593.09880099722284</v>
      </c>
      <c r="J26" s="25">
        <v>610.55529018123639</v>
      </c>
      <c r="K26" s="25">
        <v>631.46567134483666</v>
      </c>
      <c r="L26" s="25">
        <v>650.87295805772146</v>
      </c>
      <c r="M26" s="25">
        <v>673.01371017476367</v>
      </c>
      <c r="N26" s="11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2:25">
      <c r="B27" s="22" t="s">
        <v>51</v>
      </c>
      <c r="C27" s="23">
        <v>453.9</v>
      </c>
      <c r="D27" s="23">
        <v>428.9</v>
      </c>
      <c r="E27" s="25">
        <v>436.15023460629698</v>
      </c>
      <c r="F27" s="25">
        <v>451.07033303901926</v>
      </c>
      <c r="G27" s="25">
        <v>447.09922467411047</v>
      </c>
      <c r="H27" s="49">
        <v>442.31762451922555</v>
      </c>
      <c r="I27" s="25">
        <v>456.59417303885624</v>
      </c>
      <c r="J27" s="25">
        <v>468.29105837360862</v>
      </c>
      <c r="K27" s="25">
        <v>483.80559033995837</v>
      </c>
      <c r="L27" s="25">
        <v>499.81481959434296</v>
      </c>
      <c r="M27" s="25">
        <v>518.47539321919157</v>
      </c>
      <c r="N27" s="11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2:25">
      <c r="B28" s="22" t="s">
        <v>52</v>
      </c>
      <c r="C28" s="23">
        <v>279.8</v>
      </c>
      <c r="D28" s="23">
        <v>248.6</v>
      </c>
      <c r="E28" s="25">
        <v>273.53899999999999</v>
      </c>
      <c r="F28" s="25">
        <v>287.613</v>
      </c>
      <c r="G28" s="25">
        <v>289.35000000000002</v>
      </c>
      <c r="H28" s="49">
        <v>286.63461487783809</v>
      </c>
      <c r="I28" s="25">
        <v>300.44087827055699</v>
      </c>
      <c r="J28" s="25">
        <v>313.80618058129693</v>
      </c>
      <c r="K28" s="25">
        <v>329.45029391864699</v>
      </c>
      <c r="L28" s="25">
        <v>344.20767196464197</v>
      </c>
      <c r="M28" s="25">
        <v>359.74898699940002</v>
      </c>
      <c r="N28" s="11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2:25">
      <c r="B29" s="22" t="s">
        <v>53</v>
      </c>
      <c r="C29" s="23">
        <v>24.1</v>
      </c>
      <c r="D29" s="23">
        <v>32.5</v>
      </c>
      <c r="E29" s="25">
        <v>51.363891777295564</v>
      </c>
      <c r="F29" s="25">
        <v>68.815250761188224</v>
      </c>
      <c r="G29" s="25">
        <v>71.685546805448752</v>
      </c>
      <c r="H29" s="49">
        <v>75.299041771604067</v>
      </c>
      <c r="I29" s="25">
        <v>83.362675456650095</v>
      </c>
      <c r="J29" s="25">
        <v>91.583727787946046</v>
      </c>
      <c r="K29" s="25">
        <v>99.611659877246097</v>
      </c>
      <c r="L29" s="25">
        <v>107.69548517491612</v>
      </c>
      <c r="M29" s="25">
        <v>116.19899942953609</v>
      </c>
      <c r="N29" s="11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2:25">
      <c r="B30" s="22" t="s">
        <v>54</v>
      </c>
      <c r="C30" s="23">
        <v>148</v>
      </c>
      <c r="D30" s="23">
        <v>176.8</v>
      </c>
      <c r="E30" s="25">
        <v>223.57599999999999</v>
      </c>
      <c r="F30" s="25">
        <v>244.30566666666667</v>
      </c>
      <c r="G30" s="25">
        <v>252.83333333333334</v>
      </c>
      <c r="H30" s="49">
        <v>260.024363692669</v>
      </c>
      <c r="I30" s="25">
        <v>271.46874981220901</v>
      </c>
      <c r="J30" s="25">
        <v>281.44941930067597</v>
      </c>
      <c r="K30" s="25">
        <v>296.76100356285093</v>
      </c>
      <c r="L30" s="25">
        <v>310.74132759915591</v>
      </c>
      <c r="M30" s="25">
        <v>324.66063419654211</v>
      </c>
      <c r="N30" s="11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2:25">
      <c r="B31" s="22" t="s">
        <v>55</v>
      </c>
      <c r="C31" s="23">
        <v>236</v>
      </c>
      <c r="D31" s="23">
        <v>313.2</v>
      </c>
      <c r="E31" s="25">
        <v>407.5028795546267</v>
      </c>
      <c r="F31" s="25">
        <v>474.4121309814555</v>
      </c>
      <c r="G31" s="25">
        <v>474.23886931217595</v>
      </c>
      <c r="H31" s="49">
        <v>502.98066233841519</v>
      </c>
      <c r="I31" s="25">
        <v>528.13343594853905</v>
      </c>
      <c r="J31" s="25">
        <v>553.63954358277988</v>
      </c>
      <c r="K31" s="25">
        <v>583.64140986190478</v>
      </c>
      <c r="L31" s="25">
        <v>612.9858101467396</v>
      </c>
      <c r="M31" s="25">
        <v>644.44756032202645</v>
      </c>
      <c r="N31" s="11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2:25">
      <c r="B32" s="22" t="s">
        <v>56</v>
      </c>
      <c r="C32" s="23">
        <v>141.9</v>
      </c>
      <c r="D32" s="23">
        <v>195.7</v>
      </c>
      <c r="E32" s="25">
        <v>265.54491465494135</v>
      </c>
      <c r="F32" s="25">
        <v>306.62303913608719</v>
      </c>
      <c r="G32" s="25">
        <v>315.12630122382694</v>
      </c>
      <c r="H32" s="49">
        <v>332.36363741107283</v>
      </c>
      <c r="I32" s="25">
        <v>357.75991427763074</v>
      </c>
      <c r="J32" s="25">
        <v>383.26810101868159</v>
      </c>
      <c r="K32" s="25">
        <v>412.34000890415655</v>
      </c>
      <c r="L32" s="25">
        <v>440.56704859111187</v>
      </c>
      <c r="M32" s="25">
        <v>470.00708965684578</v>
      </c>
      <c r="N32" s="11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5">
      <c r="B33" s="22" t="s">
        <v>57</v>
      </c>
      <c r="C33" s="23">
        <v>125.5</v>
      </c>
      <c r="D33" s="23">
        <v>212.7</v>
      </c>
      <c r="E33" s="25">
        <v>288.42099999999999</v>
      </c>
      <c r="F33" s="25">
        <v>342.62736817653285</v>
      </c>
      <c r="G33" s="25">
        <v>344.16918218939907</v>
      </c>
      <c r="H33" s="49">
        <v>367.00800643725489</v>
      </c>
      <c r="I33" s="25">
        <v>392.04999087565488</v>
      </c>
      <c r="J33" s="25">
        <v>414.03346254451969</v>
      </c>
      <c r="K33" s="25">
        <v>438.91234585864498</v>
      </c>
      <c r="L33" s="25">
        <v>462.00149651061992</v>
      </c>
      <c r="M33" s="25">
        <v>487.92420239248997</v>
      </c>
      <c r="N33" s="11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5">
      <c r="B34" s="22" t="s">
        <v>58</v>
      </c>
      <c r="C34" s="23">
        <v>54.3</v>
      </c>
      <c r="D34" s="23">
        <v>96.9</v>
      </c>
      <c r="E34" s="25">
        <v>146.08708534505865</v>
      </c>
      <c r="F34" s="25">
        <v>179.40492033352464</v>
      </c>
      <c r="G34" s="25">
        <v>189.41284699116557</v>
      </c>
      <c r="H34" s="49">
        <v>199.72500949218593</v>
      </c>
      <c r="I34" s="25">
        <v>216.43739262913405</v>
      </c>
      <c r="J34" s="25">
        <v>233.91680266668408</v>
      </c>
      <c r="K34" s="25">
        <v>252.7104528586338</v>
      </c>
      <c r="L34" s="25">
        <v>271.60582032622386</v>
      </c>
      <c r="M34" s="25">
        <v>291.18274217101992</v>
      </c>
      <c r="N34" s="11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5">
      <c r="B35" s="22" t="s">
        <v>59</v>
      </c>
      <c r="C35" s="23">
        <v>203.9</v>
      </c>
      <c r="D35" s="23">
        <v>209.4</v>
      </c>
      <c r="E35" s="25">
        <v>225.012</v>
      </c>
      <c r="F35" s="25">
        <v>218.83916571700391</v>
      </c>
      <c r="G35" s="25">
        <v>213.6334965381813</v>
      </c>
      <c r="H35" s="49">
        <v>217.71568116483482</v>
      </c>
      <c r="I35" s="25">
        <v>219.95771598943881</v>
      </c>
      <c r="J35" s="25">
        <v>222.56268742315675</v>
      </c>
      <c r="K35" s="25">
        <v>227.23062029570681</v>
      </c>
      <c r="L35" s="25">
        <v>231.61403557769677</v>
      </c>
      <c r="M35" s="25">
        <v>237.82405349042881</v>
      </c>
      <c r="N35" s="1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5">
      <c r="B36" s="22" t="s">
        <v>60</v>
      </c>
      <c r="C36" s="23">
        <v>69</v>
      </c>
      <c r="D36" s="23">
        <v>109.3</v>
      </c>
      <c r="E36" s="25">
        <v>166.08022866807781</v>
      </c>
      <c r="F36" s="25">
        <v>217.73396409352642</v>
      </c>
      <c r="G36" s="25">
        <v>213.39197152587164</v>
      </c>
      <c r="H36" s="49">
        <v>233.17006208373377</v>
      </c>
      <c r="I36" s="25">
        <v>262.67907675563367</v>
      </c>
      <c r="J36" s="25">
        <v>296.04603792863554</v>
      </c>
      <c r="K36" s="25">
        <v>330.12541205978533</v>
      </c>
      <c r="L36" s="25">
        <v>363.94939163926591</v>
      </c>
      <c r="M36" s="25">
        <v>398.08135537585008</v>
      </c>
      <c r="N36" s="11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2:25">
      <c r="B37" s="22" t="s">
        <v>61</v>
      </c>
      <c r="C37" s="23">
        <v>20.399999999999999</v>
      </c>
      <c r="D37" s="23">
        <v>30.1</v>
      </c>
      <c r="E37" s="25">
        <v>41.959736428493642</v>
      </c>
      <c r="F37" s="25">
        <v>53.127471932994403</v>
      </c>
      <c r="G37" s="25">
        <v>54.910153863380557</v>
      </c>
      <c r="H37" s="49">
        <v>58.768441308135067</v>
      </c>
      <c r="I37" s="25">
        <v>63.64834279485207</v>
      </c>
      <c r="J37" s="25">
        <v>68.821498330875016</v>
      </c>
      <c r="K37" s="25">
        <v>74.04146938750003</v>
      </c>
      <c r="L37" s="25">
        <v>79.557804414730029</v>
      </c>
      <c r="M37" s="25">
        <v>85.42429853267798</v>
      </c>
      <c r="N37" s="11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2:25">
      <c r="B38" s="22" t="s">
        <v>62</v>
      </c>
      <c r="C38" s="23">
        <v>300.2</v>
      </c>
      <c r="D38" s="23">
        <v>292.60000000000002</v>
      </c>
      <c r="E38" s="25">
        <v>302.96114040921555</v>
      </c>
      <c r="F38" s="25">
        <v>289.20601479430394</v>
      </c>
      <c r="G38" s="25">
        <v>287.85462817850748</v>
      </c>
      <c r="H38" s="49">
        <v>278.15914440705939</v>
      </c>
      <c r="I38" s="25">
        <v>284.17379223474808</v>
      </c>
      <c r="J38" s="25">
        <v>288.5821649029765</v>
      </c>
      <c r="K38" s="25">
        <v>298.79231505040212</v>
      </c>
      <c r="L38" s="25">
        <v>307.44099434907662</v>
      </c>
      <c r="M38" s="25">
        <v>317.61377336187508</v>
      </c>
      <c r="N38" s="11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>
      <c r="B39" s="22" t="s">
        <v>63</v>
      </c>
      <c r="C39" s="23">
        <v>29.6</v>
      </c>
      <c r="D39" s="23">
        <v>34.9</v>
      </c>
      <c r="E39" s="25">
        <v>41.92884964531104</v>
      </c>
      <c r="F39" s="25">
        <v>44.320478723816656</v>
      </c>
      <c r="G39" s="25">
        <v>45.936118115225291</v>
      </c>
      <c r="H39" s="49">
        <v>46.569882094744017</v>
      </c>
      <c r="I39" s="25">
        <v>49.707060918874006</v>
      </c>
      <c r="J39" s="25">
        <v>52.366025376925982</v>
      </c>
      <c r="K39" s="25">
        <v>55.209746679725995</v>
      </c>
      <c r="L39" s="25">
        <v>58.013336053756007</v>
      </c>
      <c r="M39" s="25">
        <v>61.084200677352008</v>
      </c>
      <c r="N39" s="11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>
      <c r="C40" s="15"/>
      <c r="D40" s="15"/>
      <c r="E40" s="12"/>
      <c r="F40" s="12"/>
      <c r="H40" s="12"/>
      <c r="I40" s="12"/>
      <c r="J40" s="12"/>
      <c r="K40" s="12"/>
      <c r="L40" s="12"/>
      <c r="M40" s="12"/>
      <c r="N40" s="11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2:25">
      <c r="B41" s="19" t="s">
        <v>6</v>
      </c>
      <c r="C41" s="20">
        <v>731.5</v>
      </c>
      <c r="D41" s="20">
        <v>874</v>
      </c>
      <c r="E41" s="21">
        <v>1027.991</v>
      </c>
      <c r="F41" s="21">
        <v>1064.9205478101658</v>
      </c>
      <c r="G41" s="19">
        <v>1056.2</v>
      </c>
      <c r="H41" s="21">
        <v>1072.2138484543318</v>
      </c>
      <c r="I41" s="21">
        <v>1135.2762411730598</v>
      </c>
      <c r="J41" s="21">
        <v>1174.3740538923983</v>
      </c>
      <c r="K41" s="21">
        <v>1207.8083365375812</v>
      </c>
      <c r="L41" s="21">
        <v>1239.0271932619244</v>
      </c>
      <c r="M41" s="21">
        <v>1274.9532025695016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4"/>
      <c r="Y41" s="14"/>
    </row>
    <row r="42" spans="2:25">
      <c r="B42" s="22" t="s">
        <v>64</v>
      </c>
      <c r="C42" s="23">
        <v>347.6</v>
      </c>
      <c r="D42" s="23">
        <v>436.9</v>
      </c>
      <c r="E42" s="25">
        <v>509.625</v>
      </c>
      <c r="F42" s="25">
        <v>536.9035806829412</v>
      </c>
      <c r="G42" s="54">
        <v>530.0541261201098</v>
      </c>
      <c r="H42" s="25">
        <v>534.82199224146825</v>
      </c>
      <c r="I42" s="25">
        <v>568.27403121055511</v>
      </c>
      <c r="J42" s="25">
        <v>587.90481490903858</v>
      </c>
      <c r="K42" s="25">
        <v>603.67269065028131</v>
      </c>
      <c r="L42" s="25">
        <v>618.0797246973126</v>
      </c>
      <c r="M42" s="25">
        <v>635.38175178364054</v>
      </c>
      <c r="N42" s="11"/>
      <c r="O42" s="11"/>
      <c r="P42" s="11"/>
      <c r="Q42" s="11"/>
      <c r="R42" s="11"/>
      <c r="S42" s="11"/>
      <c r="T42" s="11"/>
      <c r="U42" s="11"/>
      <c r="V42" s="13"/>
      <c r="W42" s="14"/>
      <c r="X42" s="14"/>
      <c r="Y42" s="14"/>
    </row>
    <row r="43" spans="2:25">
      <c r="B43" s="22" t="s">
        <v>65</v>
      </c>
      <c r="C43" s="23">
        <v>51.7</v>
      </c>
      <c r="D43" s="23">
        <v>67.7</v>
      </c>
      <c r="E43" s="25">
        <v>83.003999999999991</v>
      </c>
      <c r="F43" s="25">
        <v>89.458142164088557</v>
      </c>
      <c r="G43" s="54">
        <v>89.691184476548742</v>
      </c>
      <c r="H43" s="25">
        <v>93.62809870070916</v>
      </c>
      <c r="I43" s="25">
        <v>100.22445553469753</v>
      </c>
      <c r="J43" s="25">
        <v>105.46127219412325</v>
      </c>
      <c r="K43" s="25">
        <v>110.48013532246951</v>
      </c>
      <c r="L43" s="25">
        <v>115.35018483962753</v>
      </c>
      <c r="M43" s="25">
        <v>120.41715927306174</v>
      </c>
      <c r="N43" s="11"/>
      <c r="O43" s="11"/>
      <c r="P43" s="11"/>
      <c r="Q43" s="11"/>
      <c r="R43" s="11"/>
      <c r="S43" s="11"/>
      <c r="T43" s="11"/>
      <c r="U43" s="11"/>
      <c r="V43" s="13"/>
      <c r="W43" s="14"/>
      <c r="X43" s="14"/>
      <c r="Y43" s="14"/>
    </row>
    <row r="44" spans="2:25">
      <c r="B44" s="22" t="s">
        <v>66</v>
      </c>
      <c r="C44" s="23">
        <v>332.2</v>
      </c>
      <c r="D44" s="23">
        <v>369.4</v>
      </c>
      <c r="E44" s="25">
        <v>435.36200000000002</v>
      </c>
      <c r="F44" s="25">
        <v>438.55882496313615</v>
      </c>
      <c r="G44" s="54">
        <v>436.46635115037873</v>
      </c>
      <c r="H44" s="25">
        <v>443.76375751215431</v>
      </c>
      <c r="I44" s="25">
        <v>466.77775442780717</v>
      </c>
      <c r="J44" s="25">
        <v>481.00796678923643</v>
      </c>
      <c r="K44" s="25">
        <v>493.65551056483037</v>
      </c>
      <c r="L44" s="25">
        <v>505.59728372498421</v>
      </c>
      <c r="M44" s="25">
        <v>519.1542915127992</v>
      </c>
      <c r="N44" s="11"/>
      <c r="O44" s="11"/>
      <c r="P44" s="11"/>
      <c r="Q44" s="11"/>
      <c r="R44" s="11"/>
      <c r="S44" s="11"/>
      <c r="T44" s="11"/>
      <c r="U44" s="11"/>
      <c r="V44" s="13"/>
      <c r="W44" s="14"/>
      <c r="X44" s="14"/>
      <c r="Y44" s="14"/>
    </row>
    <row r="45" spans="2:25">
      <c r="C45" s="15"/>
      <c r="D45" s="15"/>
      <c r="E45" s="12"/>
      <c r="F45" s="12"/>
      <c r="H45" s="12"/>
      <c r="I45" s="12"/>
      <c r="J45" s="12"/>
      <c r="K45" s="12"/>
      <c r="L45" s="12"/>
      <c r="M45" s="12"/>
      <c r="N45" s="11"/>
      <c r="O45" s="11"/>
      <c r="P45" s="11"/>
      <c r="Q45" s="11"/>
      <c r="R45" s="11"/>
      <c r="S45" s="11"/>
      <c r="T45" s="11"/>
      <c r="U45" s="14"/>
      <c r="V45" s="14"/>
      <c r="W45" s="14"/>
      <c r="X45" s="14"/>
      <c r="Y45" s="14"/>
    </row>
    <row r="46" spans="2:25">
      <c r="B46" s="19" t="s">
        <v>67</v>
      </c>
      <c r="C46" s="20">
        <v>8839.7000000000007</v>
      </c>
      <c r="D46" s="20">
        <v>9268</v>
      </c>
      <c r="E46" s="21">
        <v>10737.028961089318</v>
      </c>
      <c r="F46" s="21">
        <v>11627.729009459488</v>
      </c>
      <c r="G46" s="21">
        <f>SUM(G41+G25+G16+G12+G5)</f>
        <v>11526.204869896697</v>
      </c>
      <c r="H46" s="21">
        <v>11743.855625015149</v>
      </c>
      <c r="I46" s="21">
        <v>12411.761723867818</v>
      </c>
      <c r="J46" s="21">
        <v>12967.134740070815</v>
      </c>
      <c r="K46" s="21">
        <v>13557.091233517129</v>
      </c>
      <c r="L46" s="21">
        <v>14112.953283507895</v>
      </c>
      <c r="M46" s="21">
        <v>14727.388786178159</v>
      </c>
      <c r="N46" s="11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2:25">
      <c r="C47" s="15"/>
      <c r="D47" s="15"/>
      <c r="E47" s="5"/>
      <c r="F47" s="12"/>
      <c r="G47" s="12"/>
      <c r="H47" s="12"/>
      <c r="I47" s="12"/>
      <c r="J47" s="12"/>
      <c r="K47" s="12"/>
      <c r="L47" s="12"/>
      <c r="M47" s="12"/>
      <c r="N47" s="11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5">
      <c r="B48" s="7" t="s">
        <v>12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1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>
      <c r="B49" s="7" t="s">
        <v>84</v>
      </c>
      <c r="C49" s="15"/>
      <c r="D49" s="15"/>
      <c r="E49" s="12"/>
      <c r="F49" s="12"/>
      <c r="G49" s="12"/>
      <c r="H49" s="12"/>
      <c r="I49" s="12"/>
      <c r="J49" s="12"/>
      <c r="K49" s="12"/>
      <c r="L49" s="12"/>
      <c r="M49" s="12"/>
      <c r="N49" s="11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2:2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1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1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2:2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1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1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2:2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1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2:25">
      <c r="C55" s="15"/>
      <c r="D55" s="15"/>
      <c r="E55" s="12"/>
      <c r="F55" s="12"/>
      <c r="G55" s="12"/>
      <c r="H55" s="12"/>
      <c r="I55" s="12"/>
      <c r="J55" s="12"/>
      <c r="K55" s="12"/>
      <c r="L55" s="12"/>
      <c r="M55" s="12"/>
      <c r="N55" s="11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2:25">
      <c r="C56" s="15"/>
      <c r="D56" s="15"/>
      <c r="E56" s="12"/>
      <c r="F56" s="12"/>
      <c r="G56" s="12"/>
      <c r="H56" s="12"/>
      <c r="I56" s="12"/>
      <c r="J56" s="12"/>
      <c r="K56" s="12"/>
      <c r="L56" s="12"/>
      <c r="M56" s="12"/>
      <c r="N56" s="11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2:25">
      <c r="C57" s="15"/>
      <c r="D57" s="15"/>
      <c r="E57" s="12"/>
      <c r="F57" s="12"/>
      <c r="G57" s="12"/>
      <c r="H57" s="12"/>
      <c r="I57" s="12"/>
      <c r="J57" s="12"/>
      <c r="K57" s="12"/>
      <c r="L57" s="12"/>
      <c r="M57" s="12"/>
      <c r="N57" s="11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2:25">
      <c r="C58" s="15"/>
      <c r="D58" s="15"/>
      <c r="E58" s="12"/>
      <c r="F58" s="12"/>
      <c r="G58" s="12"/>
      <c r="H58" s="12"/>
      <c r="I58" s="12"/>
      <c r="J58" s="12"/>
      <c r="K58" s="12"/>
      <c r="L58" s="12"/>
      <c r="M58" s="12"/>
      <c r="N58" s="11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2:25">
      <c r="C59" s="15"/>
      <c r="D59" s="15"/>
      <c r="E59" s="12"/>
      <c r="F59" s="12"/>
      <c r="G59" s="12"/>
      <c r="H59" s="12"/>
      <c r="I59" s="12"/>
      <c r="J59" s="12"/>
      <c r="K59" s="12"/>
      <c r="L59" s="12"/>
      <c r="M59" s="12"/>
      <c r="N59" s="11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2:25">
      <c r="C60" s="15"/>
      <c r="D60" s="15"/>
      <c r="E60" s="12"/>
      <c r="F60" s="12"/>
      <c r="G60" s="12"/>
      <c r="H60" s="12"/>
      <c r="I60" s="12"/>
      <c r="J60" s="12"/>
      <c r="K60" s="12"/>
      <c r="L60" s="12"/>
      <c r="M60" s="12"/>
      <c r="N60" s="11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2:25">
      <c r="C61" s="15"/>
      <c r="D61" s="15"/>
      <c r="E61" s="12"/>
      <c r="F61" s="12"/>
      <c r="G61" s="12"/>
      <c r="H61" s="12"/>
      <c r="I61" s="12"/>
      <c r="J61" s="12"/>
      <c r="K61" s="12"/>
      <c r="L61" s="12"/>
      <c r="M61" s="12"/>
      <c r="N61" s="11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2:25">
      <c r="C62" s="15"/>
      <c r="D62" s="15"/>
      <c r="E62" s="12"/>
      <c r="F62" s="12"/>
      <c r="G62" s="12"/>
      <c r="H62" s="12"/>
      <c r="I62" s="12"/>
      <c r="J62" s="12"/>
      <c r="K62" s="12"/>
      <c r="L62" s="12"/>
      <c r="M62" s="12"/>
      <c r="N62" s="11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2:25">
      <c r="C63" s="15"/>
      <c r="D63" s="15"/>
      <c r="E63" s="12"/>
      <c r="F63" s="12"/>
      <c r="G63" s="12"/>
      <c r="H63" s="12"/>
      <c r="I63" s="12"/>
      <c r="J63" s="12"/>
      <c r="K63" s="12"/>
      <c r="L63" s="12"/>
      <c r="M63" s="12"/>
      <c r="N63" s="11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2:25">
      <c r="C64" s="15"/>
      <c r="D64" s="15"/>
      <c r="E64" s="12"/>
      <c r="F64" s="12"/>
      <c r="G64" s="12"/>
      <c r="H64" s="12"/>
      <c r="I64" s="12"/>
      <c r="J64" s="12"/>
      <c r="K64" s="12"/>
      <c r="L64" s="12"/>
      <c r="M64" s="12"/>
      <c r="N64" s="11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3:25">
      <c r="C65" s="15"/>
      <c r="D65" s="15"/>
      <c r="E65" s="12"/>
      <c r="F65" s="12"/>
      <c r="G65" s="12"/>
      <c r="H65" s="12"/>
      <c r="I65" s="12"/>
      <c r="J65" s="12"/>
      <c r="K65" s="12"/>
      <c r="L65" s="12"/>
      <c r="M65" s="12"/>
      <c r="N65" s="11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3:25">
      <c r="C66" s="15"/>
      <c r="D66" s="15"/>
      <c r="E66" s="12"/>
      <c r="F66" s="12"/>
      <c r="G66" s="12"/>
      <c r="H66" s="12"/>
      <c r="I66" s="12"/>
      <c r="J66" s="12"/>
      <c r="K66" s="12"/>
      <c r="L66" s="12"/>
      <c r="M66" s="12"/>
      <c r="N66" s="11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3:25">
      <c r="C67" s="15"/>
      <c r="D67" s="15"/>
      <c r="E67" s="12"/>
      <c r="F67" s="12"/>
      <c r="G67" s="12"/>
      <c r="H67" s="12"/>
      <c r="I67" s="12"/>
      <c r="J67" s="12"/>
      <c r="K67" s="12"/>
      <c r="L67" s="12"/>
      <c r="M67" s="12"/>
      <c r="N67" s="11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3:25">
      <c r="C68" s="15"/>
      <c r="D68" s="15"/>
      <c r="E68" s="12"/>
      <c r="F68" s="12"/>
      <c r="G68" s="12"/>
      <c r="H68" s="12"/>
      <c r="I68" s="12"/>
      <c r="J68" s="12"/>
      <c r="K68" s="12"/>
      <c r="L68" s="12"/>
      <c r="M68" s="12"/>
      <c r="N68" s="11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3:25">
      <c r="C69" s="15"/>
      <c r="D69" s="15"/>
      <c r="E69" s="12"/>
      <c r="F69" s="12"/>
      <c r="G69" s="12"/>
      <c r="H69" s="12"/>
      <c r="I69" s="12"/>
      <c r="J69" s="12"/>
      <c r="K69" s="12"/>
      <c r="L69" s="12"/>
      <c r="M69" s="12"/>
      <c r="N69" s="11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3:25">
      <c r="C70" s="15"/>
      <c r="D70" s="15"/>
      <c r="E70" s="12"/>
      <c r="F70" s="12"/>
      <c r="G70" s="12"/>
      <c r="H70" s="12"/>
      <c r="I70" s="12"/>
      <c r="J70" s="12"/>
      <c r="K70" s="12"/>
      <c r="L70" s="12"/>
      <c r="M70" s="12"/>
      <c r="N70" s="11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3:25">
      <c r="C71" s="15"/>
      <c r="D71" s="15"/>
      <c r="E71" s="12"/>
      <c r="F71" s="12"/>
      <c r="G71" s="12"/>
      <c r="H71" s="12"/>
      <c r="I71" s="12"/>
      <c r="J71" s="12"/>
      <c r="K71" s="12"/>
      <c r="L71" s="12"/>
      <c r="M71" s="12"/>
      <c r="N71" s="11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3:25">
      <c r="C72" s="15"/>
      <c r="D72" s="15"/>
      <c r="E72" s="12"/>
      <c r="F72" s="12"/>
      <c r="G72" s="12"/>
      <c r="H72" s="12"/>
      <c r="I72" s="12"/>
      <c r="J72" s="12"/>
      <c r="K72" s="12"/>
      <c r="L72" s="12"/>
      <c r="M72" s="12"/>
      <c r="N72" s="11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3:25">
      <c r="C73" s="15"/>
      <c r="D73" s="15"/>
      <c r="E73" s="12"/>
      <c r="F73" s="12"/>
      <c r="G73" s="12"/>
      <c r="H73" s="12"/>
      <c r="I73" s="12"/>
      <c r="J73" s="12"/>
      <c r="K73" s="12"/>
      <c r="L73" s="12"/>
      <c r="M73" s="12"/>
      <c r="N73" s="11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3:25">
      <c r="C74" s="15"/>
      <c r="D74" s="15"/>
      <c r="E74" s="12"/>
      <c r="F74" s="12"/>
      <c r="G74" s="12"/>
      <c r="H74" s="12"/>
      <c r="I74" s="12"/>
      <c r="J74" s="12"/>
      <c r="K74" s="12"/>
      <c r="L74" s="12"/>
      <c r="M74" s="12"/>
      <c r="N74" s="11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3:25">
      <c r="C75" s="15"/>
      <c r="D75" s="15"/>
      <c r="E75" s="12"/>
      <c r="F75" s="12"/>
      <c r="G75" s="12"/>
      <c r="H75" s="12"/>
      <c r="I75" s="12"/>
      <c r="J75" s="12"/>
      <c r="K75" s="12"/>
      <c r="L75" s="12"/>
      <c r="M75" s="12"/>
      <c r="N75" s="11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3:25">
      <c r="C76" s="15"/>
      <c r="D76" s="15"/>
      <c r="E76" s="12"/>
      <c r="F76" s="12"/>
      <c r="G76" s="12"/>
      <c r="H76" s="12"/>
      <c r="I76" s="12"/>
      <c r="J76" s="12"/>
      <c r="K76" s="12"/>
      <c r="L76" s="12"/>
      <c r="M76" s="12"/>
      <c r="N76" s="11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3:25">
      <c r="C77" s="15"/>
      <c r="D77" s="15"/>
      <c r="E77" s="12"/>
      <c r="F77" s="12"/>
      <c r="G77" s="12"/>
      <c r="H77" s="12"/>
      <c r="I77" s="12"/>
      <c r="J77" s="12"/>
      <c r="K77" s="12"/>
      <c r="L77" s="12"/>
      <c r="M77" s="12"/>
      <c r="N77" s="11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3:25">
      <c r="C78" s="15"/>
      <c r="D78" s="15"/>
      <c r="E78" s="12"/>
      <c r="F78" s="12"/>
      <c r="G78" s="12"/>
      <c r="H78" s="12"/>
      <c r="I78" s="12"/>
      <c r="J78" s="12"/>
      <c r="K78" s="12"/>
      <c r="L78" s="12"/>
      <c r="M78" s="12"/>
      <c r="N78" s="11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3:25">
      <c r="C79" s="15"/>
      <c r="D79" s="15"/>
      <c r="E79" s="12"/>
      <c r="F79" s="12"/>
      <c r="G79" s="12"/>
      <c r="H79" s="12"/>
      <c r="I79" s="12"/>
      <c r="J79" s="12"/>
      <c r="K79" s="12"/>
      <c r="L79" s="12"/>
      <c r="M79" s="12"/>
      <c r="N79" s="11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3:25">
      <c r="C80" s="15"/>
      <c r="D80" s="15"/>
      <c r="E80" s="12"/>
      <c r="F80" s="12"/>
      <c r="G80" s="12"/>
      <c r="H80" s="12"/>
      <c r="I80" s="12"/>
      <c r="J80" s="12"/>
      <c r="K80" s="12"/>
      <c r="L80" s="12"/>
      <c r="M80" s="12"/>
      <c r="N80" s="11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3:25">
      <c r="C81" s="15"/>
      <c r="D81" s="15"/>
      <c r="E81" s="12"/>
      <c r="F81" s="12"/>
      <c r="G81" s="12"/>
      <c r="H81" s="12"/>
      <c r="I81" s="12"/>
      <c r="J81" s="12"/>
      <c r="K81" s="12"/>
      <c r="L81" s="12"/>
      <c r="M81" s="12"/>
      <c r="N81" s="11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3:25">
      <c r="C82" s="15"/>
      <c r="D82" s="15"/>
      <c r="E82" s="12"/>
      <c r="F82" s="12"/>
      <c r="G82" s="12"/>
      <c r="H82" s="12"/>
      <c r="I82" s="12"/>
      <c r="J82" s="12"/>
      <c r="K82" s="12"/>
      <c r="L82" s="12"/>
      <c r="M82" s="12"/>
      <c r="N82" s="11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3:25">
      <c r="C83" s="15"/>
      <c r="D83" s="15"/>
      <c r="E83" s="12"/>
      <c r="F83" s="12"/>
      <c r="G83" s="12"/>
      <c r="H83" s="12"/>
      <c r="I83" s="12"/>
      <c r="J83" s="12"/>
      <c r="K83" s="12"/>
      <c r="L83" s="12"/>
      <c r="M83" s="12"/>
      <c r="N83" s="11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3:25">
      <c r="C84" s="15"/>
      <c r="D84" s="15"/>
      <c r="E84" s="12"/>
      <c r="F84" s="12"/>
      <c r="G84" s="12"/>
      <c r="H84" s="12"/>
      <c r="I84" s="12"/>
      <c r="J84" s="12"/>
      <c r="K84" s="12"/>
      <c r="L84" s="12"/>
      <c r="M84" s="12"/>
      <c r="N84" s="11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3:25">
      <c r="C85" s="15"/>
      <c r="D85" s="15"/>
      <c r="E85" s="12"/>
      <c r="F85" s="12"/>
      <c r="G85" s="12"/>
      <c r="H85" s="12"/>
      <c r="I85" s="12"/>
      <c r="J85" s="12"/>
      <c r="K85" s="12"/>
      <c r="L85" s="12"/>
      <c r="M85" s="12"/>
      <c r="N85" s="11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3:25">
      <c r="C86" s="15"/>
      <c r="D86" s="15"/>
      <c r="E86" s="12"/>
      <c r="F86" s="12"/>
      <c r="G86" s="12"/>
      <c r="H86" s="12"/>
      <c r="I86" s="12"/>
      <c r="J86" s="12"/>
      <c r="K86" s="12"/>
      <c r="L86" s="12"/>
      <c r="M86" s="12"/>
      <c r="N86" s="11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3:25">
      <c r="C87" s="15"/>
      <c r="D87" s="15"/>
      <c r="E87" s="12"/>
      <c r="F87" s="12"/>
      <c r="G87" s="12"/>
      <c r="H87" s="12"/>
      <c r="I87" s="12"/>
      <c r="J87" s="12"/>
      <c r="K87" s="12"/>
      <c r="L87" s="12"/>
      <c r="M87" s="12"/>
      <c r="N87" s="11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3:25">
      <c r="C88" s="15"/>
      <c r="D88" s="15"/>
      <c r="E88" s="12"/>
      <c r="F88" s="12"/>
      <c r="G88" s="12"/>
      <c r="H88" s="12"/>
      <c r="I88" s="12"/>
      <c r="J88" s="12"/>
      <c r="K88" s="12"/>
      <c r="L88" s="12"/>
      <c r="M88" s="12"/>
      <c r="N88" s="11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3:25">
      <c r="C89" s="15"/>
      <c r="D89" s="15"/>
      <c r="E89" s="12"/>
      <c r="F89" s="12"/>
      <c r="G89" s="12"/>
      <c r="H89" s="12"/>
      <c r="I89" s="12"/>
      <c r="J89" s="12"/>
      <c r="K89" s="12"/>
      <c r="L89" s="12"/>
      <c r="M89" s="12"/>
      <c r="N89" s="11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3:25">
      <c r="C90" s="15"/>
      <c r="D90" s="15"/>
      <c r="E90" s="12"/>
      <c r="F90" s="12"/>
      <c r="G90" s="12"/>
      <c r="H90" s="12"/>
      <c r="I90" s="12"/>
      <c r="J90" s="12"/>
      <c r="K90" s="12"/>
      <c r="L90" s="12"/>
      <c r="M90" s="12"/>
      <c r="N90" s="11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3:25">
      <c r="C91" s="15"/>
      <c r="D91" s="15"/>
      <c r="E91" s="12"/>
      <c r="F91" s="12"/>
      <c r="G91" s="12"/>
      <c r="H91" s="12"/>
      <c r="I91" s="12"/>
      <c r="J91" s="12"/>
      <c r="K91" s="12"/>
      <c r="L91" s="12"/>
      <c r="M91" s="12"/>
      <c r="N91" s="11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3:25">
      <c r="C92" s="15"/>
      <c r="D92" s="15"/>
      <c r="E92" s="12"/>
      <c r="F92" s="12"/>
      <c r="G92" s="12"/>
      <c r="H92" s="12"/>
      <c r="I92" s="12"/>
      <c r="J92" s="12"/>
      <c r="K92" s="12"/>
      <c r="L92" s="12"/>
      <c r="M92" s="12"/>
      <c r="N92" s="11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3:25">
      <c r="C93" s="15"/>
      <c r="D93" s="15"/>
      <c r="E93" s="12"/>
      <c r="F93" s="12"/>
      <c r="G93" s="12"/>
      <c r="H93" s="12"/>
      <c r="I93" s="12"/>
      <c r="J93" s="12"/>
      <c r="K93" s="12"/>
      <c r="L93" s="12"/>
      <c r="M93" s="12"/>
      <c r="N93" s="11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3:25">
      <c r="C94" s="15"/>
      <c r="D94" s="15"/>
      <c r="E94" s="12"/>
      <c r="F94" s="12"/>
      <c r="G94" s="12"/>
      <c r="H94" s="12"/>
      <c r="I94" s="12"/>
      <c r="J94" s="12"/>
      <c r="K94" s="12"/>
      <c r="L94" s="12"/>
      <c r="M94" s="12"/>
      <c r="N94" s="11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3:25">
      <c r="C95" s="15"/>
      <c r="D95" s="15"/>
      <c r="E95" s="12"/>
      <c r="F95" s="12"/>
      <c r="G95" s="12"/>
      <c r="H95" s="12"/>
      <c r="I95" s="12"/>
      <c r="J95" s="12"/>
      <c r="K95" s="12"/>
      <c r="L95" s="12"/>
      <c r="M95" s="12"/>
      <c r="N95" s="11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3:25">
      <c r="C96" s="15"/>
      <c r="D96" s="15"/>
      <c r="E96" s="12"/>
      <c r="F96" s="12"/>
      <c r="G96" s="12"/>
      <c r="H96" s="12"/>
      <c r="I96" s="12"/>
      <c r="J96" s="12"/>
      <c r="K96" s="12"/>
      <c r="L96" s="12"/>
      <c r="M96" s="12"/>
      <c r="N96" s="11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3:25">
      <c r="C97" s="15"/>
      <c r="D97" s="15"/>
      <c r="E97" s="12"/>
      <c r="F97" s="12"/>
      <c r="G97" s="12"/>
      <c r="H97" s="12"/>
      <c r="I97" s="12"/>
      <c r="J97" s="12"/>
      <c r="K97" s="12"/>
      <c r="L97" s="12"/>
      <c r="M97" s="12"/>
      <c r="N97" s="11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3:25">
      <c r="C98" s="15"/>
      <c r="D98" s="15"/>
      <c r="E98" s="12"/>
      <c r="F98" s="12"/>
      <c r="G98" s="12"/>
      <c r="H98" s="12"/>
      <c r="I98" s="12"/>
      <c r="J98" s="12"/>
      <c r="K98" s="12"/>
      <c r="L98" s="12"/>
      <c r="M98" s="12"/>
      <c r="N98" s="11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3:25">
      <c r="C99" s="15"/>
      <c r="D99" s="15"/>
      <c r="E99" s="12"/>
      <c r="F99" s="12"/>
      <c r="G99" s="12"/>
      <c r="H99" s="12"/>
      <c r="I99" s="12"/>
      <c r="J99" s="12"/>
      <c r="K99" s="12"/>
      <c r="L99" s="12"/>
      <c r="M99" s="12"/>
      <c r="N99" s="11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3:25">
      <c r="C100" s="15"/>
      <c r="D100" s="15"/>
      <c r="E100" s="12"/>
      <c r="F100" s="12"/>
      <c r="G100" s="12"/>
      <c r="H100" s="12"/>
      <c r="I100" s="12"/>
      <c r="J100" s="12"/>
      <c r="K100" s="12"/>
      <c r="L100" s="12"/>
      <c r="M100" s="12"/>
      <c r="N100" s="11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3:25">
      <c r="C101" s="15"/>
      <c r="D101" s="15"/>
      <c r="E101" s="12"/>
      <c r="F101" s="12"/>
      <c r="G101" s="12"/>
      <c r="H101" s="12"/>
      <c r="I101" s="12"/>
      <c r="J101" s="12"/>
      <c r="K101" s="12"/>
      <c r="L101" s="12"/>
      <c r="M101" s="12"/>
      <c r="N101" s="11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3:25">
      <c r="C102" s="15"/>
      <c r="D102" s="15"/>
      <c r="E102" s="12"/>
      <c r="F102" s="12"/>
      <c r="G102" s="12"/>
      <c r="H102" s="12"/>
      <c r="I102" s="12"/>
      <c r="J102" s="12"/>
      <c r="K102" s="12"/>
      <c r="L102" s="12"/>
      <c r="M102" s="12"/>
      <c r="N102" s="11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3:25"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3:25"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3:25"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3:25"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3:25"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3:2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3:25"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3:25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3:25"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3:25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5:25"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5:25"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5:25"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5:25"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5:25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5:25"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5:25"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5:25"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5:25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5:25"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5:25"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5:25"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5:25"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5:25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5:25"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5:25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5:25"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5:25"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5:25"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5:25"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5:25"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5:25"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5:25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5:25"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5:2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5:25"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5:25"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5:25"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5:25"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5:25"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5:25"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5:25"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5:25"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5:25"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5:25"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5:25"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5:25"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5:25"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5:25"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5:25"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5:25"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5:25"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5:25"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5:25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5:25"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5:25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5:25"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5:25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5:25"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5:25"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5:25"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5:25"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5:25"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5:25"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5:25"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5:25"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5:25"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5:25"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5:25"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5:25"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5:25"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5:25"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5:25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5:25"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5:25"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5:25"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5:25"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5:25"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5:25"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5:25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5:25"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5:25"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5:25"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5:25"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5:25"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5:25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5:25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5: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5:25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5:25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5:25"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5:25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5:25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5:25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5:25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5:25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5:25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5:25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5:25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5:25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5:25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5:25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5:25"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spans="5:25"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5:25"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5:25"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5:25"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5:25"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5:25"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5:25"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5:25"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5:25"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5:25"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5:25"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5:25"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5:25"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5:25"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5:25"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5:25"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5:25"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5:25"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5:25"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5:25"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5:25"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5:25"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5:25"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5:25"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5:25"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5:25"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5:25"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5:25"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5:25"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5:25"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5:25"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5:25"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5:25"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5:25"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5:25"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5:25"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5:25"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5:25"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5:25"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5:25"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5:25"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5:25"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5:25"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5:25"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5:25"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5:25"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5:25"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5:25"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5:25"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5:25"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5:25"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5:25"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5:25"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5:25"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5:25"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5:25"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5:25"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5:25"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5:25"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5:25"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5:25"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5:25"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5:25"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5:25"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5:25"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5:25"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5:25"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5:14"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5:14"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5:14"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5:14"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5:14"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5:14"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5:14"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5:14"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5:14"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5:14"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5:14"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5:14"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5:14"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5:14"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5:14"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5:14"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5:14"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5:14"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5:14"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5:14"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5:14"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5:14"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5:14"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5:14"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5:14"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5:14"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5:14"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5:14"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5:14"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5:14"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5:14"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5:14"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5:14"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5:14"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5:14"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5:14"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5:14"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5:14"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5:14"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5:14"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5:14"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5:14"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5:14"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5:14"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5:14"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5:14"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5:14"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5:14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5:14"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5:14"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5:14"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5:14"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5:14"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5:14"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5:14"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5:14"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5:14"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5:14"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5:14"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5:14"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5:14"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5:14"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5:14"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5:14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5:14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5:14"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5:14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5:14"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5:14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5:14"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5:14"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5:14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5:14"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5:14"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5:14"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5:14"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5:14"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5:14"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5:14"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5:14"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5:14"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5:14"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5:14"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5:14"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5:14"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5:14"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5:14"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5:14"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5:14"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5:14"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5:14"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5:14"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5:14"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5:14"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5:14"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5:14"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5:14"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5:14"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5:14"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5:14"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5:14"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5:14"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5:14"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5:14"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5:14"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5:14"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5:14"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5:14"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5:14"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5:14"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5:14"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5:14"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5:14"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5:14"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5:14"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5:14"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5:14"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5:14"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5:14"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5:14"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5:14"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5:14"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5:14"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5:14"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5:14"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5:14"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5:14"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5:14"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5:14"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5:14"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5:14"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5:14"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5:14"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5:14"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5:14"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5:14"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5:14"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5:14"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5:14"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5:14"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5:14"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5:14"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5:14"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5:14"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5:14"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5:14"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5:14"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5:14"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5:14"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5:14"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5:14"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5:14"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5:14"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5:14"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5:14"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5:14"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5:14"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5:14"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5:14"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5:14"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5:14"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5:14"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5:14"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5:14"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5:14"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5:14"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5:14"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5:14"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5:14"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5:14"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5:14"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5:14"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5:14"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5:14"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5:14"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5:14"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5:14"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5:14"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5:14"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5:14"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5:14"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5:14"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5:14"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5:14"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5:14"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5:14"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5:14"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5:14"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5:14"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5:14"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5:14"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5:14"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5:14"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5:14"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5:14"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5:14"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5:14"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5:14"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5:14"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5:14"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5:14"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5:14"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5:14"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5:14"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5:14"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5:14"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5:14"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5:14"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5:14"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5:14"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5:14"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5:14"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5:14"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5:14"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5:14"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5:14"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5:14"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5:14"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5:14"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5:14"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5:14"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5:14"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5:14"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5:14"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5:14"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5:14"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5:14"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5:14"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5:14"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5:14"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5:14"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5:14"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5:14"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5:14"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5:14"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5:14"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5:14"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5:14"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5:14"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5:14"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5:14"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5:14"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5:14"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5:14"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5:14"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5:14"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5:14"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5:14"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5:14"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5:14"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5:14"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5:14"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5:14"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5:14"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5:14"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5:14"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5:14"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5:14"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5:14"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5:14"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5:14"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5:14"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5:14"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5:14"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5:14"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5:14"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5:14"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5:14"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5:14"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5:14"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5:14"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5:14"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5:14"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5:14"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5:14"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5:14"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5:14"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5:14"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5:14"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5:14"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5:14"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5:14"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5:14"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5:14"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5:14"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5:14"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5:14"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5:14"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1" spans="5:14">
      <c r="E561" s="18"/>
      <c r="F561" s="18"/>
      <c r="G561" s="18"/>
      <c r="H561" s="18"/>
      <c r="I561" s="18"/>
      <c r="J561" s="18"/>
      <c r="K561" s="18"/>
      <c r="L561" s="18"/>
      <c r="M561" s="18"/>
      <c r="N561" s="18"/>
    </row>
    <row r="562" spans="5:14"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5:14"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4" spans="5:14">
      <c r="E564" s="18"/>
      <c r="F564" s="18"/>
      <c r="G564" s="18"/>
      <c r="H564" s="18"/>
      <c r="I564" s="18"/>
      <c r="J564" s="18"/>
      <c r="K564" s="18"/>
      <c r="L564" s="18"/>
      <c r="M564" s="18"/>
      <c r="N564" s="18"/>
    </row>
    <row r="565" spans="5:14">
      <c r="E565" s="18"/>
      <c r="F565" s="18"/>
      <c r="G565" s="18"/>
      <c r="H565" s="18"/>
      <c r="I565" s="18"/>
      <c r="J565" s="18"/>
      <c r="K565" s="18"/>
      <c r="L565" s="18"/>
      <c r="M565" s="18"/>
      <c r="N565" s="18"/>
    </row>
    <row r="566" spans="5:14">
      <c r="E566" s="18"/>
      <c r="F566" s="18"/>
      <c r="G566" s="18"/>
      <c r="H566" s="18"/>
      <c r="I566" s="18"/>
      <c r="J566" s="18"/>
      <c r="K566" s="18"/>
      <c r="L566" s="18"/>
      <c r="M566" s="18"/>
      <c r="N566" s="18"/>
    </row>
    <row r="567" spans="5:14">
      <c r="E567" s="18"/>
      <c r="F567" s="18"/>
      <c r="G567" s="18"/>
      <c r="H567" s="18"/>
      <c r="I567" s="18"/>
      <c r="J567" s="18"/>
      <c r="K567" s="18"/>
      <c r="L567" s="18"/>
      <c r="M567" s="18"/>
      <c r="N567" s="18"/>
    </row>
    <row r="568" spans="5:14"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69" spans="5:14">
      <c r="E569" s="18"/>
      <c r="F569" s="18"/>
      <c r="G569" s="18"/>
      <c r="H569" s="18"/>
      <c r="I569" s="18"/>
      <c r="J569" s="18"/>
      <c r="K569" s="18"/>
      <c r="L569" s="18"/>
      <c r="M569" s="18"/>
      <c r="N569" s="18"/>
    </row>
    <row r="570" spans="5:14">
      <c r="E570" s="18"/>
      <c r="F570" s="18"/>
      <c r="G570" s="18"/>
      <c r="H570" s="18"/>
      <c r="I570" s="18"/>
      <c r="J570" s="18"/>
      <c r="K570" s="18"/>
      <c r="L570" s="18"/>
      <c r="M570" s="18"/>
      <c r="N570" s="18"/>
    </row>
    <row r="571" spans="5:14"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5:14"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5:14"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5:14"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5:14"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6" spans="5:14">
      <c r="E576" s="18"/>
      <c r="F576" s="18"/>
      <c r="G576" s="18"/>
      <c r="H576" s="18"/>
      <c r="I576" s="18"/>
      <c r="J576" s="18"/>
      <c r="K576" s="18"/>
      <c r="L576" s="18"/>
      <c r="M576" s="18"/>
      <c r="N576" s="18"/>
    </row>
    <row r="577" spans="5:14"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5:14">
      <c r="E578" s="18"/>
      <c r="F578" s="18"/>
      <c r="G578" s="18"/>
      <c r="H578" s="18"/>
      <c r="I578" s="18"/>
      <c r="J578" s="18"/>
      <c r="K578" s="18"/>
      <c r="L578" s="18"/>
      <c r="M578" s="18"/>
      <c r="N578" s="18"/>
    </row>
    <row r="579" spans="5:14"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0" spans="5:14">
      <c r="E580" s="18"/>
      <c r="F580" s="18"/>
      <c r="G580" s="18"/>
      <c r="H580" s="18"/>
      <c r="I580" s="18"/>
      <c r="J580" s="18"/>
      <c r="K580" s="18"/>
      <c r="L580" s="18"/>
      <c r="M580" s="18"/>
      <c r="N580" s="18"/>
    </row>
    <row r="581" spans="5:14">
      <c r="E581" s="18"/>
      <c r="F581" s="18"/>
      <c r="G581" s="18"/>
      <c r="H581" s="18"/>
      <c r="I581" s="18"/>
      <c r="J581" s="18"/>
      <c r="K581" s="18"/>
      <c r="L581" s="18"/>
      <c r="M581" s="18"/>
      <c r="N581" s="18"/>
    </row>
    <row r="582" spans="5:14"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5:14"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5:14"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5:14"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5:14"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5:14">
      <c r="E587" s="18"/>
      <c r="F587" s="18"/>
      <c r="G587" s="18"/>
      <c r="H587" s="18"/>
      <c r="I587" s="18"/>
      <c r="J587" s="18"/>
      <c r="K587" s="18"/>
      <c r="L587" s="18"/>
      <c r="M587" s="18"/>
      <c r="N587" s="18"/>
    </row>
    <row r="588" spans="5:14"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5:14">
      <c r="E589" s="18"/>
      <c r="F589" s="18"/>
      <c r="G589" s="18"/>
      <c r="H589" s="18"/>
      <c r="I589" s="18"/>
      <c r="J589" s="18"/>
      <c r="K589" s="18"/>
      <c r="L589" s="18"/>
      <c r="M589" s="18"/>
      <c r="N589" s="18"/>
    </row>
    <row r="590" spans="5:14"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1" spans="5:14">
      <c r="E591" s="18"/>
      <c r="F591" s="18"/>
      <c r="G591" s="18"/>
      <c r="H591" s="18"/>
      <c r="I591" s="18"/>
      <c r="J591" s="18"/>
      <c r="K591" s="18"/>
      <c r="L591" s="18"/>
      <c r="M591" s="18"/>
      <c r="N591" s="18"/>
    </row>
    <row r="592" spans="5:14">
      <c r="E592" s="18"/>
      <c r="F592" s="18"/>
      <c r="G592" s="18"/>
      <c r="H592" s="18"/>
      <c r="I592" s="18"/>
      <c r="J592" s="18"/>
      <c r="K592" s="18"/>
      <c r="L592" s="18"/>
      <c r="M592" s="18"/>
      <c r="N592" s="18"/>
    </row>
    <row r="593" spans="5:14"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5:14"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5:14"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5:14"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5:14">
      <c r="E597" s="18"/>
      <c r="F597" s="18"/>
      <c r="G597" s="18"/>
      <c r="H597" s="18"/>
      <c r="I597" s="18"/>
      <c r="J597" s="18"/>
      <c r="K597" s="18"/>
      <c r="L597" s="18"/>
      <c r="M597" s="18"/>
      <c r="N597" s="18"/>
    </row>
    <row r="598" spans="5:14"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5:14">
      <c r="E599" s="18"/>
      <c r="F599" s="18"/>
      <c r="G599" s="18"/>
      <c r="H599" s="18"/>
      <c r="I599" s="18"/>
      <c r="J599" s="18"/>
      <c r="K599" s="18"/>
      <c r="L599" s="18"/>
      <c r="M599" s="18"/>
      <c r="N599" s="18"/>
    </row>
    <row r="600" spans="5:14">
      <c r="E600" s="18"/>
      <c r="F600" s="18"/>
      <c r="G600" s="18"/>
      <c r="H600" s="18"/>
      <c r="I600" s="18"/>
      <c r="J600" s="18"/>
      <c r="K600" s="18"/>
      <c r="L600" s="18"/>
      <c r="M600" s="18"/>
      <c r="N600" s="18"/>
    </row>
    <row r="601" spans="5:14">
      <c r="E601" s="18"/>
      <c r="F601" s="18"/>
      <c r="G601" s="18"/>
      <c r="H601" s="18"/>
      <c r="I601" s="18"/>
      <c r="J601" s="18"/>
      <c r="K601" s="18"/>
      <c r="L601" s="18"/>
      <c r="M601" s="18"/>
      <c r="N601" s="18"/>
    </row>
    <row r="602" spans="5:14">
      <c r="E602" s="18"/>
      <c r="F602" s="18"/>
      <c r="G602" s="18"/>
      <c r="H602" s="18"/>
      <c r="I602" s="18"/>
      <c r="J602" s="18"/>
      <c r="K602" s="18"/>
      <c r="L602" s="18"/>
      <c r="M602" s="18"/>
      <c r="N602" s="18"/>
    </row>
    <row r="603" spans="5:14">
      <c r="E603" s="18"/>
      <c r="F603" s="18"/>
      <c r="G603" s="18"/>
      <c r="H603" s="18"/>
      <c r="I603" s="18"/>
      <c r="J603" s="18"/>
      <c r="K603" s="18"/>
      <c r="L603" s="18"/>
      <c r="M603" s="18"/>
      <c r="N603" s="18"/>
    </row>
    <row r="604" spans="5:14">
      <c r="E604" s="18"/>
      <c r="F604" s="18"/>
      <c r="G604" s="18"/>
      <c r="H604" s="18"/>
      <c r="I604" s="18"/>
      <c r="J604" s="18"/>
      <c r="K604" s="18"/>
      <c r="L604" s="18"/>
      <c r="M604" s="18"/>
      <c r="N604" s="18"/>
    </row>
    <row r="605" spans="5:14">
      <c r="E605" s="18"/>
      <c r="F605" s="18"/>
      <c r="G605" s="18"/>
      <c r="H605" s="18"/>
      <c r="I605" s="18"/>
      <c r="J605" s="18"/>
      <c r="K605" s="18"/>
      <c r="L605" s="18"/>
      <c r="M605" s="18"/>
      <c r="N605" s="18"/>
    </row>
    <row r="606" spans="5:14">
      <c r="E606" s="18"/>
      <c r="F606" s="18"/>
      <c r="G606" s="18"/>
      <c r="H606" s="18"/>
      <c r="I606" s="18"/>
      <c r="J606" s="18"/>
      <c r="K606" s="18"/>
      <c r="L606" s="18"/>
      <c r="M606" s="18"/>
      <c r="N606" s="18"/>
    </row>
    <row r="607" spans="5:14">
      <c r="E607" s="18"/>
      <c r="F607" s="18"/>
      <c r="G607" s="18"/>
      <c r="H607" s="18"/>
      <c r="I607" s="18"/>
      <c r="J607" s="18"/>
      <c r="K607" s="18"/>
      <c r="L607" s="18"/>
      <c r="M607" s="18"/>
      <c r="N607" s="18"/>
    </row>
    <row r="608" spans="5:14">
      <c r="E608" s="18"/>
      <c r="F608" s="18"/>
      <c r="G608" s="18"/>
      <c r="H608" s="18"/>
      <c r="I608" s="18"/>
      <c r="J608" s="18"/>
      <c r="K608" s="18"/>
      <c r="L608" s="18"/>
      <c r="M608" s="18"/>
      <c r="N608" s="18"/>
    </row>
    <row r="609" spans="5:14">
      <c r="E609" s="18"/>
      <c r="F609" s="18"/>
      <c r="G609" s="18"/>
      <c r="H609" s="18"/>
      <c r="I609" s="18"/>
      <c r="J609" s="18"/>
      <c r="K609" s="18"/>
      <c r="L609" s="18"/>
      <c r="M609" s="18"/>
      <c r="N609" s="18"/>
    </row>
    <row r="610" spans="5:14">
      <c r="E610" s="18"/>
      <c r="F610" s="18"/>
      <c r="G610" s="18"/>
      <c r="H610" s="18"/>
      <c r="I610" s="18"/>
      <c r="J610" s="18"/>
      <c r="K610" s="18"/>
      <c r="L610" s="18"/>
      <c r="M610" s="18"/>
      <c r="N610" s="18"/>
    </row>
    <row r="611" spans="5:14">
      <c r="E611" s="18"/>
      <c r="F611" s="18"/>
      <c r="G611" s="18"/>
      <c r="H611" s="18"/>
      <c r="I611" s="18"/>
      <c r="J611" s="18"/>
      <c r="K611" s="18"/>
      <c r="L611" s="18"/>
      <c r="M611" s="18"/>
      <c r="N611" s="18"/>
    </row>
    <row r="612" spans="5:14">
      <c r="E612" s="18"/>
      <c r="F612" s="18"/>
      <c r="G612" s="18"/>
      <c r="H612" s="18"/>
      <c r="I612" s="18"/>
      <c r="J612" s="18"/>
      <c r="K612" s="18"/>
      <c r="L612" s="18"/>
      <c r="M612" s="18"/>
      <c r="N612" s="18"/>
    </row>
    <row r="613" spans="5:14">
      <c r="E613" s="18"/>
      <c r="F613" s="18"/>
      <c r="G613" s="18"/>
      <c r="H613" s="18"/>
      <c r="I613" s="18"/>
      <c r="J613" s="18"/>
      <c r="K613" s="18"/>
      <c r="L613" s="18"/>
      <c r="M613" s="18"/>
      <c r="N613" s="18"/>
    </row>
    <row r="614" spans="5:14">
      <c r="E614" s="18"/>
      <c r="F614" s="18"/>
      <c r="G614" s="18"/>
      <c r="H614" s="18"/>
      <c r="I614" s="18"/>
      <c r="J614" s="18"/>
      <c r="K614" s="18"/>
      <c r="L614" s="18"/>
      <c r="M614" s="18"/>
      <c r="N614" s="18"/>
    </row>
    <row r="615" spans="5:14">
      <c r="E615" s="18"/>
      <c r="F615" s="18"/>
      <c r="G615" s="18"/>
      <c r="H615" s="18"/>
      <c r="I615" s="18"/>
      <c r="J615" s="18"/>
      <c r="K615" s="18"/>
      <c r="L615" s="18"/>
      <c r="M615" s="18"/>
      <c r="N615" s="18"/>
    </row>
    <row r="616" spans="5:14">
      <c r="E616" s="18"/>
      <c r="F616" s="18"/>
      <c r="G616" s="18"/>
      <c r="H616" s="18"/>
      <c r="I616" s="18"/>
      <c r="J616" s="18"/>
      <c r="K616" s="18"/>
      <c r="L616" s="18"/>
      <c r="M616" s="18"/>
      <c r="N616" s="18"/>
    </row>
    <row r="617" spans="5:14">
      <c r="E617" s="18"/>
      <c r="F617" s="18"/>
      <c r="G617" s="18"/>
      <c r="H617" s="18"/>
      <c r="I617" s="18"/>
      <c r="J617" s="18"/>
      <c r="K617" s="18"/>
      <c r="L617" s="18"/>
      <c r="M617" s="18"/>
      <c r="N617" s="18"/>
    </row>
    <row r="618" spans="5:14">
      <c r="E618" s="18"/>
      <c r="F618" s="18"/>
      <c r="G618" s="18"/>
      <c r="H618" s="18"/>
      <c r="I618" s="18"/>
      <c r="J618" s="18"/>
      <c r="K618" s="18"/>
      <c r="L618" s="18"/>
      <c r="M618" s="18"/>
      <c r="N618" s="18"/>
    </row>
    <row r="619" spans="5:14">
      <c r="E619" s="18"/>
      <c r="F619" s="18"/>
      <c r="G619" s="18"/>
      <c r="H619" s="18"/>
      <c r="I619" s="18"/>
      <c r="J619" s="18"/>
      <c r="K619" s="18"/>
      <c r="L619" s="18"/>
      <c r="M619" s="18"/>
      <c r="N619" s="18"/>
    </row>
    <row r="620" spans="5:14">
      <c r="E620" s="18"/>
      <c r="F620" s="18"/>
      <c r="G620" s="18"/>
      <c r="H620" s="18"/>
      <c r="I620" s="18"/>
      <c r="J620" s="18"/>
      <c r="K620" s="18"/>
      <c r="L620" s="18"/>
      <c r="M620" s="18"/>
      <c r="N620" s="18"/>
    </row>
    <row r="621" spans="5:14">
      <c r="E621" s="18"/>
      <c r="F621" s="18"/>
      <c r="G621" s="18"/>
      <c r="H621" s="18"/>
      <c r="I621" s="18"/>
      <c r="J621" s="18"/>
      <c r="K621" s="18"/>
      <c r="L621" s="18"/>
      <c r="M621" s="18"/>
      <c r="N621" s="18"/>
    </row>
    <row r="622" spans="5:14">
      <c r="E622" s="18"/>
      <c r="F622" s="18"/>
      <c r="G622" s="18"/>
      <c r="H622" s="18"/>
      <c r="I622" s="18"/>
      <c r="J622" s="18"/>
      <c r="K622" s="18"/>
      <c r="L622" s="18"/>
      <c r="M622" s="18"/>
      <c r="N622" s="18"/>
    </row>
    <row r="623" spans="5:14">
      <c r="E623" s="18"/>
      <c r="F623" s="18"/>
      <c r="G623" s="18"/>
      <c r="H623" s="18"/>
      <c r="I623" s="18"/>
      <c r="J623" s="18"/>
      <c r="K623" s="18"/>
      <c r="L623" s="18"/>
      <c r="M623" s="18"/>
      <c r="N623" s="18"/>
    </row>
    <row r="624" spans="5:14">
      <c r="E624" s="18"/>
      <c r="F624" s="18"/>
      <c r="G624" s="18"/>
      <c r="H624" s="18"/>
      <c r="I624" s="18"/>
      <c r="J624" s="18"/>
      <c r="K624" s="18"/>
      <c r="L624" s="18"/>
      <c r="M624" s="18"/>
      <c r="N624" s="18"/>
    </row>
    <row r="625" spans="5:14">
      <c r="E625" s="18"/>
      <c r="F625" s="18"/>
      <c r="G625" s="18"/>
      <c r="H625" s="18"/>
      <c r="I625" s="18"/>
      <c r="J625" s="18"/>
      <c r="K625" s="18"/>
      <c r="L625" s="18"/>
      <c r="M625" s="18"/>
      <c r="N625" s="18"/>
    </row>
    <row r="626" spans="5:14">
      <c r="E626" s="18"/>
      <c r="F626" s="18"/>
      <c r="G626" s="18"/>
      <c r="H626" s="18"/>
      <c r="I626" s="18"/>
      <c r="J626" s="18"/>
      <c r="K626" s="18"/>
      <c r="L626" s="18"/>
      <c r="M626" s="18"/>
      <c r="N626" s="18"/>
    </row>
    <row r="627" spans="5:14">
      <c r="E627" s="18"/>
      <c r="F627" s="18"/>
      <c r="G627" s="18"/>
      <c r="H627" s="18"/>
      <c r="I627" s="18"/>
      <c r="J627" s="18"/>
      <c r="K627" s="18"/>
      <c r="L627" s="18"/>
      <c r="M627" s="18"/>
      <c r="N627" s="18"/>
    </row>
    <row r="628" spans="5:14">
      <c r="E628" s="18"/>
      <c r="F628" s="18"/>
      <c r="G628" s="18"/>
      <c r="H628" s="18"/>
      <c r="I628" s="18"/>
      <c r="J628" s="18"/>
      <c r="K628" s="18"/>
      <c r="L628" s="18"/>
      <c r="M628" s="18"/>
      <c r="N628" s="18"/>
    </row>
    <row r="629" spans="5:14">
      <c r="E629" s="18"/>
      <c r="F629" s="18"/>
      <c r="G629" s="18"/>
      <c r="H629" s="18"/>
      <c r="I629" s="18"/>
      <c r="J629" s="18"/>
      <c r="K629" s="18"/>
      <c r="L629" s="18"/>
      <c r="M629" s="18"/>
      <c r="N629" s="18"/>
    </row>
    <row r="630" spans="5:14">
      <c r="E630" s="18"/>
      <c r="F630" s="18"/>
      <c r="G630" s="18"/>
      <c r="H630" s="18"/>
      <c r="I630" s="18"/>
      <c r="J630" s="18"/>
      <c r="K630" s="18"/>
      <c r="L630" s="18"/>
      <c r="M630" s="18"/>
      <c r="N630" s="18"/>
    </row>
    <row r="631" spans="5:14">
      <c r="E631" s="18"/>
      <c r="F631" s="18"/>
      <c r="G631" s="18"/>
      <c r="H631" s="18"/>
      <c r="I631" s="18"/>
      <c r="J631" s="18"/>
      <c r="K631" s="18"/>
      <c r="L631" s="18"/>
      <c r="M631" s="18"/>
      <c r="N631" s="18"/>
    </row>
    <row r="632" spans="5:14">
      <c r="E632" s="18"/>
      <c r="F632" s="18"/>
      <c r="G632" s="18"/>
      <c r="H632" s="18"/>
      <c r="I632" s="18"/>
      <c r="J632" s="18"/>
      <c r="K632" s="18"/>
      <c r="L632" s="18"/>
      <c r="M632" s="18"/>
      <c r="N632" s="18"/>
    </row>
    <row r="633" spans="5:14">
      <c r="E633" s="18"/>
      <c r="F633" s="18"/>
      <c r="G633" s="18"/>
      <c r="H633" s="18"/>
      <c r="I633" s="18"/>
      <c r="J633" s="18"/>
      <c r="K633" s="18"/>
      <c r="L633" s="18"/>
      <c r="M633" s="18"/>
      <c r="N633" s="18"/>
    </row>
    <row r="634" spans="5:14">
      <c r="E634" s="18"/>
      <c r="F634" s="18"/>
      <c r="G634" s="18"/>
      <c r="H634" s="18"/>
      <c r="I634" s="18"/>
      <c r="J634" s="18"/>
      <c r="K634" s="18"/>
      <c r="L634" s="18"/>
      <c r="M634" s="18"/>
      <c r="N634" s="18"/>
    </row>
    <row r="635" spans="5:14">
      <c r="E635" s="18"/>
      <c r="F635" s="18"/>
      <c r="G635" s="18"/>
      <c r="H635" s="18"/>
      <c r="I635" s="18"/>
      <c r="J635" s="18"/>
      <c r="K635" s="18"/>
      <c r="L635" s="18"/>
      <c r="M635" s="18"/>
      <c r="N635" s="18"/>
    </row>
    <row r="636" spans="5:14">
      <c r="E636" s="18"/>
      <c r="F636" s="18"/>
      <c r="G636" s="18"/>
      <c r="H636" s="18"/>
      <c r="I636" s="18"/>
      <c r="J636" s="18"/>
      <c r="K636" s="18"/>
      <c r="L636" s="18"/>
      <c r="M636" s="18"/>
      <c r="N636" s="18"/>
    </row>
    <row r="637" spans="5:14">
      <c r="E637" s="18"/>
      <c r="F637" s="18"/>
      <c r="G637" s="18"/>
      <c r="H637" s="18"/>
      <c r="I637" s="18"/>
      <c r="J637" s="18"/>
      <c r="K637" s="18"/>
      <c r="L637" s="18"/>
      <c r="M637" s="18"/>
      <c r="N637" s="18"/>
    </row>
    <row r="638" spans="5:14">
      <c r="E638" s="18"/>
      <c r="F638" s="18"/>
      <c r="G638" s="18"/>
      <c r="H638" s="18"/>
      <c r="I638" s="18"/>
      <c r="J638" s="18"/>
      <c r="K638" s="18"/>
      <c r="L638" s="18"/>
      <c r="M638" s="18"/>
      <c r="N638" s="18"/>
    </row>
    <row r="639" spans="5:14">
      <c r="E639" s="18"/>
      <c r="F639" s="18"/>
      <c r="G639" s="18"/>
      <c r="H639" s="18"/>
      <c r="I639" s="18"/>
      <c r="J639" s="18"/>
      <c r="K639" s="18"/>
      <c r="L639" s="18"/>
      <c r="M639" s="18"/>
      <c r="N639" s="18"/>
    </row>
    <row r="640" spans="5:14">
      <c r="E640" s="18"/>
      <c r="F640" s="18"/>
      <c r="G640" s="18"/>
      <c r="H640" s="18"/>
      <c r="I640" s="18"/>
      <c r="J640" s="18"/>
      <c r="K640" s="18"/>
      <c r="L640" s="18"/>
      <c r="M640" s="18"/>
      <c r="N640" s="18"/>
    </row>
    <row r="641" spans="5:14">
      <c r="E641" s="18"/>
      <c r="F641" s="18"/>
      <c r="G641" s="18"/>
      <c r="H641" s="18"/>
      <c r="I641" s="18"/>
      <c r="J641" s="18"/>
      <c r="K641" s="18"/>
      <c r="L641" s="18"/>
      <c r="M641" s="18"/>
      <c r="N641" s="18"/>
    </row>
    <row r="642" spans="5:14">
      <c r="E642" s="18"/>
      <c r="F642" s="18"/>
      <c r="G642" s="18"/>
      <c r="H642" s="18"/>
      <c r="I642" s="18"/>
      <c r="J642" s="18"/>
      <c r="K642" s="18"/>
      <c r="L642" s="18"/>
      <c r="M642" s="18"/>
      <c r="N642" s="18"/>
    </row>
    <row r="643" spans="5:14">
      <c r="E643" s="18"/>
      <c r="F643" s="18"/>
      <c r="G643" s="18"/>
      <c r="H643" s="18"/>
      <c r="I643" s="18"/>
      <c r="J643" s="18"/>
      <c r="K643" s="18"/>
      <c r="L643" s="18"/>
      <c r="M643" s="18"/>
      <c r="N643" s="18"/>
    </row>
    <row r="644" spans="5:14">
      <c r="E644" s="18"/>
      <c r="F644" s="18"/>
      <c r="G644" s="18"/>
      <c r="H644" s="18"/>
      <c r="I644" s="18"/>
      <c r="J644" s="18"/>
      <c r="K644" s="18"/>
      <c r="L644" s="18"/>
      <c r="M644" s="18"/>
      <c r="N644" s="18"/>
    </row>
    <row r="645" spans="5:14">
      <c r="E645" s="18"/>
      <c r="F645" s="18"/>
      <c r="G645" s="18"/>
      <c r="H645" s="18"/>
      <c r="I645" s="18"/>
      <c r="J645" s="18"/>
      <c r="K645" s="18"/>
      <c r="L645" s="18"/>
      <c r="M645" s="18"/>
      <c r="N645" s="18"/>
    </row>
    <row r="646" spans="5:14">
      <c r="E646" s="18"/>
      <c r="F646" s="18"/>
      <c r="G646" s="18"/>
      <c r="H646" s="18"/>
      <c r="I646" s="18"/>
      <c r="J646" s="18"/>
      <c r="K646" s="18"/>
      <c r="L646" s="18"/>
      <c r="M646" s="18"/>
      <c r="N646" s="18"/>
    </row>
    <row r="647" spans="5:14">
      <c r="E647" s="18"/>
      <c r="F647" s="18"/>
      <c r="G647" s="18"/>
      <c r="H647" s="18"/>
      <c r="I647" s="18"/>
      <c r="J647" s="18"/>
      <c r="K647" s="18"/>
      <c r="L647" s="18"/>
      <c r="M647" s="18"/>
      <c r="N647" s="18"/>
    </row>
    <row r="648" spans="5:14">
      <c r="E648" s="18"/>
      <c r="F648" s="18"/>
      <c r="G648" s="18"/>
      <c r="H648" s="18"/>
      <c r="I648" s="18"/>
      <c r="J648" s="18"/>
      <c r="K648" s="18"/>
      <c r="L648" s="18"/>
      <c r="M648" s="18"/>
      <c r="N648" s="18"/>
    </row>
    <row r="649" spans="5:14">
      <c r="E649" s="18"/>
      <c r="F649" s="18"/>
      <c r="G649" s="18"/>
      <c r="H649" s="18"/>
      <c r="I649" s="18"/>
      <c r="J649" s="18"/>
      <c r="K649" s="18"/>
      <c r="L649" s="18"/>
      <c r="M649" s="18"/>
      <c r="N649" s="18"/>
    </row>
    <row r="650" spans="5:14">
      <c r="E650" s="18"/>
      <c r="F650" s="18"/>
      <c r="G650" s="18"/>
      <c r="H650" s="18"/>
      <c r="I650" s="18"/>
      <c r="J650" s="18"/>
      <c r="K650" s="18"/>
      <c r="L650" s="18"/>
      <c r="M650" s="18"/>
      <c r="N650" s="18"/>
    </row>
    <row r="651" spans="5:14">
      <c r="E651" s="18"/>
      <c r="F651" s="18"/>
      <c r="G651" s="18"/>
      <c r="H651" s="18"/>
      <c r="I651" s="18"/>
      <c r="J651" s="18"/>
      <c r="K651" s="18"/>
      <c r="L651" s="18"/>
      <c r="M651" s="18"/>
      <c r="N651" s="18"/>
    </row>
    <row r="652" spans="5:14">
      <c r="E652" s="18"/>
      <c r="F652" s="18"/>
      <c r="G652" s="18"/>
      <c r="H652" s="18"/>
      <c r="I652" s="18"/>
      <c r="J652" s="18"/>
      <c r="K652" s="18"/>
      <c r="L652" s="18"/>
      <c r="M652" s="18"/>
      <c r="N652" s="18"/>
    </row>
    <row r="653" spans="5:14">
      <c r="E653" s="18"/>
      <c r="F653" s="18"/>
      <c r="G653" s="18"/>
      <c r="H653" s="18"/>
      <c r="I653" s="18"/>
      <c r="J653" s="18"/>
      <c r="K653" s="18"/>
      <c r="L653" s="18"/>
      <c r="M653" s="18"/>
      <c r="N653" s="18"/>
    </row>
    <row r="654" spans="5:14">
      <c r="E654" s="18"/>
      <c r="F654" s="18"/>
      <c r="G654" s="18"/>
      <c r="H654" s="18"/>
      <c r="I654" s="18"/>
      <c r="J654" s="18"/>
      <c r="K654" s="18"/>
      <c r="L654" s="18"/>
      <c r="M654" s="18"/>
      <c r="N654" s="18"/>
    </row>
    <row r="655" spans="5:14">
      <c r="E655" s="18"/>
      <c r="F655" s="18"/>
      <c r="G655" s="18"/>
      <c r="H655" s="18"/>
      <c r="I655" s="18"/>
      <c r="J655" s="18"/>
      <c r="K655" s="18"/>
      <c r="L655" s="18"/>
      <c r="M655" s="18"/>
      <c r="N655" s="18"/>
    </row>
    <row r="656" spans="5:14">
      <c r="E656" s="18"/>
      <c r="F656" s="18"/>
      <c r="G656" s="18"/>
      <c r="H656" s="18"/>
      <c r="I656" s="18"/>
      <c r="J656" s="18"/>
      <c r="K656" s="18"/>
      <c r="L656" s="18"/>
      <c r="M656" s="18"/>
      <c r="N656" s="18"/>
    </row>
    <row r="657" spans="5:14">
      <c r="E657" s="18"/>
      <c r="F657" s="18"/>
      <c r="G657" s="18"/>
      <c r="H657" s="18"/>
      <c r="I657" s="18"/>
      <c r="J657" s="18"/>
      <c r="K657" s="18"/>
      <c r="L657" s="18"/>
      <c r="M657" s="18"/>
      <c r="N657" s="18"/>
    </row>
    <row r="658" spans="5:14">
      <c r="E658" s="18"/>
      <c r="F658" s="18"/>
      <c r="G658" s="18"/>
      <c r="H658" s="18"/>
      <c r="I658" s="18"/>
      <c r="J658" s="18"/>
      <c r="K658" s="18"/>
      <c r="L658" s="18"/>
      <c r="M658" s="18"/>
      <c r="N658" s="18"/>
    </row>
    <row r="659" spans="5:14">
      <c r="E659" s="18"/>
      <c r="F659" s="18"/>
      <c r="G659" s="18"/>
      <c r="H659" s="18"/>
      <c r="I659" s="18"/>
      <c r="J659" s="18"/>
      <c r="K659" s="18"/>
      <c r="L659" s="18"/>
      <c r="M659" s="18"/>
      <c r="N659" s="18"/>
    </row>
    <row r="660" spans="5:14">
      <c r="E660" s="18"/>
      <c r="F660" s="18"/>
      <c r="G660" s="18"/>
      <c r="H660" s="18"/>
      <c r="I660" s="18"/>
      <c r="J660" s="18"/>
      <c r="K660" s="18"/>
      <c r="L660" s="18"/>
      <c r="M660" s="18"/>
      <c r="N660" s="18"/>
    </row>
    <row r="661" spans="5:14">
      <c r="E661" s="18"/>
      <c r="F661" s="18"/>
      <c r="G661" s="18"/>
      <c r="H661" s="18"/>
      <c r="I661" s="18"/>
      <c r="J661" s="18"/>
      <c r="K661" s="18"/>
      <c r="L661" s="18"/>
      <c r="M661" s="18"/>
      <c r="N661" s="18"/>
    </row>
    <row r="662" spans="5:14">
      <c r="E662" s="18"/>
      <c r="F662" s="18"/>
      <c r="G662" s="18"/>
      <c r="H662" s="18"/>
      <c r="I662" s="18"/>
      <c r="J662" s="18"/>
      <c r="K662" s="18"/>
      <c r="L662" s="18"/>
      <c r="M662" s="18"/>
      <c r="N662" s="18"/>
    </row>
    <row r="663" spans="5:14">
      <c r="E663" s="18"/>
      <c r="F663" s="18"/>
      <c r="G663" s="18"/>
      <c r="H663" s="18"/>
      <c r="I663" s="18"/>
      <c r="J663" s="18"/>
      <c r="K663" s="18"/>
      <c r="L663" s="18"/>
      <c r="M663" s="18"/>
      <c r="N663" s="18"/>
    </row>
    <row r="664" spans="5:14">
      <c r="E664" s="18"/>
      <c r="F664" s="18"/>
      <c r="G664" s="18"/>
      <c r="H664" s="18"/>
      <c r="I664" s="18"/>
      <c r="J664" s="18"/>
      <c r="K664" s="18"/>
      <c r="L664" s="18"/>
      <c r="M664" s="18"/>
      <c r="N664" s="18"/>
    </row>
    <row r="665" spans="5:14">
      <c r="E665" s="18"/>
      <c r="F665" s="18"/>
      <c r="G665" s="18"/>
      <c r="H665" s="18"/>
      <c r="I665" s="18"/>
      <c r="J665" s="18"/>
      <c r="K665" s="18"/>
      <c r="L665" s="18"/>
      <c r="M665" s="18"/>
      <c r="N665" s="18"/>
    </row>
    <row r="666" spans="5:14">
      <c r="E666" s="18"/>
      <c r="F666" s="18"/>
      <c r="G666" s="18"/>
      <c r="H666" s="18"/>
      <c r="I666" s="18"/>
      <c r="J666" s="18"/>
      <c r="K666" s="18"/>
      <c r="L666" s="18"/>
      <c r="M666" s="18"/>
      <c r="N666" s="18"/>
    </row>
    <row r="667" spans="5:14">
      <c r="E667" s="18"/>
      <c r="F667" s="18"/>
      <c r="G667" s="18"/>
      <c r="H667" s="18"/>
      <c r="I667" s="18"/>
      <c r="J667" s="18"/>
      <c r="K667" s="18"/>
      <c r="L667" s="18"/>
      <c r="M667" s="18"/>
      <c r="N667" s="18"/>
    </row>
    <row r="668" spans="5:14">
      <c r="E668" s="18"/>
      <c r="F668" s="18"/>
      <c r="G668" s="18"/>
      <c r="H668" s="18"/>
      <c r="I668" s="18"/>
      <c r="J668" s="18"/>
      <c r="K668" s="18"/>
      <c r="L668" s="18"/>
      <c r="M668" s="18"/>
      <c r="N668" s="18"/>
    </row>
    <row r="669" spans="5:14">
      <c r="E669" s="18"/>
      <c r="F669" s="18"/>
      <c r="G669" s="18"/>
      <c r="H669" s="18"/>
      <c r="I669" s="18"/>
      <c r="J669" s="18"/>
      <c r="K669" s="18"/>
      <c r="L669" s="18"/>
      <c r="M669" s="18"/>
      <c r="N669" s="18"/>
    </row>
    <row r="670" spans="5:14">
      <c r="E670" s="18"/>
      <c r="F670" s="18"/>
      <c r="G670" s="18"/>
      <c r="H670" s="18"/>
      <c r="I670" s="18"/>
      <c r="J670" s="18"/>
      <c r="K670" s="18"/>
      <c r="L670" s="18"/>
      <c r="M670" s="18"/>
      <c r="N670" s="18"/>
    </row>
    <row r="671" spans="5:14">
      <c r="E671" s="18"/>
      <c r="F671" s="18"/>
      <c r="G671" s="18"/>
      <c r="H671" s="18"/>
      <c r="I671" s="18"/>
      <c r="J671" s="18"/>
      <c r="K671" s="18"/>
      <c r="L671" s="18"/>
      <c r="M671" s="18"/>
      <c r="N671" s="18"/>
    </row>
    <row r="672" spans="5:14">
      <c r="E672" s="18"/>
      <c r="F672" s="18"/>
      <c r="G672" s="18"/>
      <c r="H672" s="18"/>
      <c r="I672" s="18"/>
      <c r="J672" s="18"/>
      <c r="K672" s="18"/>
      <c r="L672" s="18"/>
      <c r="M672" s="18"/>
      <c r="N672" s="18"/>
    </row>
    <row r="673" spans="5:14">
      <c r="E673" s="18"/>
      <c r="F673" s="18"/>
      <c r="G673" s="18"/>
      <c r="H673" s="18"/>
      <c r="I673" s="18"/>
      <c r="J673" s="18"/>
      <c r="K673" s="18"/>
      <c r="L673" s="18"/>
      <c r="M673" s="18"/>
      <c r="N673" s="18"/>
    </row>
    <row r="674" spans="5:14">
      <c r="E674" s="18"/>
      <c r="F674" s="18"/>
      <c r="G674" s="18"/>
      <c r="H674" s="18"/>
      <c r="I674" s="18"/>
      <c r="J674" s="18"/>
      <c r="K674" s="18"/>
      <c r="L674" s="18"/>
      <c r="M674" s="18"/>
      <c r="N674" s="18"/>
    </row>
    <row r="675" spans="5:14">
      <c r="E675" s="18"/>
      <c r="F675" s="18"/>
      <c r="G675" s="18"/>
      <c r="H675" s="18"/>
      <c r="I675" s="18"/>
      <c r="J675" s="18"/>
      <c r="K675" s="18"/>
      <c r="L675" s="18"/>
      <c r="M675" s="18"/>
      <c r="N675" s="18"/>
    </row>
    <row r="676" spans="5:14">
      <c r="E676" s="18"/>
      <c r="F676" s="18"/>
      <c r="G676" s="18"/>
      <c r="H676" s="18"/>
      <c r="I676" s="18"/>
      <c r="J676" s="18"/>
      <c r="K676" s="18"/>
      <c r="L676" s="18"/>
      <c r="M676" s="18"/>
      <c r="N676" s="18"/>
    </row>
    <row r="677" spans="5:14">
      <c r="E677" s="18"/>
      <c r="F677" s="18"/>
      <c r="G677" s="18"/>
      <c r="H677" s="18"/>
      <c r="I677" s="18"/>
      <c r="J677" s="18"/>
      <c r="K677" s="18"/>
      <c r="L677" s="18"/>
      <c r="M677" s="18"/>
      <c r="N677" s="18"/>
    </row>
    <row r="678" spans="5:14">
      <c r="E678" s="18"/>
      <c r="F678" s="18"/>
      <c r="G678" s="18"/>
      <c r="H678" s="18"/>
      <c r="I678" s="18"/>
      <c r="J678" s="18"/>
      <c r="K678" s="18"/>
      <c r="L678" s="18"/>
      <c r="M678" s="18"/>
      <c r="N678" s="18"/>
    </row>
    <row r="679" spans="5:14">
      <c r="E679" s="18"/>
      <c r="F679" s="18"/>
      <c r="G679" s="18"/>
      <c r="H679" s="18"/>
      <c r="I679" s="18"/>
      <c r="J679" s="18"/>
      <c r="K679" s="18"/>
      <c r="L679" s="18"/>
      <c r="M679" s="18"/>
      <c r="N679" s="18"/>
    </row>
    <row r="680" spans="5:14">
      <c r="E680" s="18"/>
      <c r="F680" s="18"/>
      <c r="G680" s="18"/>
      <c r="H680" s="18"/>
      <c r="I680" s="18"/>
      <c r="J680" s="18"/>
      <c r="K680" s="18"/>
      <c r="L680" s="18"/>
      <c r="M680" s="18"/>
      <c r="N680" s="18"/>
    </row>
    <row r="681" spans="5:14">
      <c r="E681" s="18"/>
      <c r="F681" s="18"/>
      <c r="G681" s="18"/>
      <c r="H681" s="18"/>
      <c r="I681" s="18"/>
      <c r="J681" s="18"/>
      <c r="K681" s="18"/>
      <c r="L681" s="18"/>
      <c r="M681" s="18"/>
      <c r="N681" s="18"/>
    </row>
    <row r="682" spans="5:14">
      <c r="E682" s="18"/>
      <c r="F682" s="18"/>
      <c r="G682" s="18"/>
      <c r="H682" s="18"/>
      <c r="I682" s="18"/>
      <c r="J682" s="18"/>
      <c r="K682" s="18"/>
      <c r="L682" s="18"/>
      <c r="M682" s="18"/>
      <c r="N682" s="18"/>
    </row>
    <row r="683" spans="5:14">
      <c r="E683" s="18"/>
      <c r="F683" s="18"/>
      <c r="G683" s="18"/>
      <c r="H683" s="18"/>
      <c r="I683" s="18"/>
      <c r="J683" s="18"/>
      <c r="K683" s="18"/>
      <c r="L683" s="18"/>
      <c r="M683" s="18"/>
      <c r="N683" s="18"/>
    </row>
    <row r="684" spans="5:14">
      <c r="E684" s="18"/>
      <c r="F684" s="18"/>
      <c r="G684" s="18"/>
      <c r="H684" s="18"/>
      <c r="I684" s="18"/>
      <c r="J684" s="18"/>
      <c r="K684" s="18"/>
      <c r="L684" s="18"/>
      <c r="M684" s="18"/>
      <c r="N684" s="18"/>
    </row>
    <row r="685" spans="5:14">
      <c r="E685" s="18"/>
      <c r="F685" s="18"/>
      <c r="G685" s="18"/>
      <c r="H685" s="18"/>
      <c r="I685" s="18"/>
      <c r="J685" s="18"/>
      <c r="K685" s="18"/>
      <c r="L685" s="18"/>
      <c r="M685" s="18"/>
      <c r="N685" s="18"/>
    </row>
    <row r="686" spans="5:14">
      <c r="E686" s="18"/>
      <c r="F686" s="18"/>
      <c r="G686" s="18"/>
      <c r="H686" s="18"/>
      <c r="I686" s="18"/>
      <c r="J686" s="18"/>
      <c r="K686" s="18"/>
      <c r="L686" s="18"/>
      <c r="M686" s="18"/>
      <c r="N686" s="18"/>
    </row>
    <row r="687" spans="5:14">
      <c r="E687" s="18"/>
      <c r="F687" s="18"/>
      <c r="G687" s="18"/>
      <c r="H687" s="18"/>
      <c r="I687" s="18"/>
      <c r="J687" s="18"/>
      <c r="K687" s="18"/>
      <c r="L687" s="18"/>
      <c r="M687" s="18"/>
      <c r="N687" s="18"/>
    </row>
    <row r="688" spans="5:14">
      <c r="E688" s="18"/>
      <c r="F688" s="18"/>
      <c r="G688" s="18"/>
      <c r="H688" s="18"/>
      <c r="I688" s="18"/>
      <c r="J688" s="18"/>
      <c r="K688" s="18"/>
      <c r="L688" s="18"/>
      <c r="M688" s="18"/>
      <c r="N688" s="18"/>
    </row>
    <row r="689" spans="5:14">
      <c r="E689" s="18"/>
      <c r="F689" s="18"/>
      <c r="G689" s="18"/>
      <c r="H689" s="18"/>
      <c r="I689" s="18"/>
      <c r="J689" s="18"/>
      <c r="K689" s="18"/>
      <c r="L689" s="18"/>
      <c r="M689" s="18"/>
      <c r="N689" s="18"/>
    </row>
    <row r="690" spans="5:14">
      <c r="E690" s="18"/>
      <c r="F690" s="18"/>
      <c r="G690" s="18"/>
      <c r="H690" s="18"/>
      <c r="I690" s="18"/>
      <c r="J690" s="18"/>
      <c r="K690" s="18"/>
      <c r="L690" s="18"/>
      <c r="M690" s="18"/>
      <c r="N690" s="18"/>
    </row>
    <row r="691" spans="5:14">
      <c r="E691" s="18"/>
      <c r="F691" s="18"/>
      <c r="G691" s="18"/>
      <c r="H691" s="18"/>
      <c r="I691" s="18"/>
      <c r="J691" s="18"/>
      <c r="K691" s="18"/>
      <c r="L691" s="18"/>
      <c r="M691" s="18"/>
      <c r="N691" s="18"/>
    </row>
    <row r="692" spans="5:14">
      <c r="E692" s="18"/>
      <c r="F692" s="18"/>
      <c r="G692" s="18"/>
      <c r="H692" s="18"/>
      <c r="I692" s="18"/>
      <c r="J692" s="18"/>
      <c r="K692" s="18"/>
      <c r="L692" s="18"/>
      <c r="M692" s="18"/>
      <c r="N692" s="18"/>
    </row>
    <row r="693" spans="5:14">
      <c r="E693" s="18"/>
      <c r="F693" s="18"/>
      <c r="G693" s="18"/>
      <c r="H693" s="18"/>
      <c r="I693" s="18"/>
      <c r="J693" s="18"/>
      <c r="K693" s="18"/>
      <c r="L693" s="18"/>
      <c r="M693" s="18"/>
      <c r="N693" s="18"/>
    </row>
    <row r="694" spans="5:14">
      <c r="E694" s="18"/>
      <c r="F694" s="18"/>
      <c r="G694" s="18"/>
      <c r="H694" s="18"/>
      <c r="I694" s="18"/>
      <c r="J694" s="18"/>
      <c r="K694" s="18"/>
      <c r="L694" s="18"/>
      <c r="M694" s="18"/>
      <c r="N694" s="18"/>
    </row>
    <row r="695" spans="5:14">
      <c r="E695" s="18"/>
      <c r="F695" s="18"/>
      <c r="G695" s="18"/>
      <c r="H695" s="18"/>
      <c r="I695" s="18"/>
      <c r="J695" s="18"/>
      <c r="K695" s="18"/>
      <c r="L695" s="18"/>
      <c r="M695" s="18"/>
      <c r="N695" s="18"/>
    </row>
    <row r="696" spans="5:14">
      <c r="E696" s="18"/>
      <c r="F696" s="18"/>
      <c r="G696" s="18"/>
      <c r="H696" s="18"/>
      <c r="I696" s="18"/>
      <c r="J696" s="18"/>
      <c r="K696" s="18"/>
      <c r="L696" s="18"/>
      <c r="M696" s="18"/>
      <c r="N696" s="18"/>
    </row>
    <row r="697" spans="5:14">
      <c r="E697" s="18"/>
      <c r="F697" s="18"/>
      <c r="G697" s="18"/>
      <c r="H697" s="18"/>
      <c r="I697" s="18"/>
      <c r="J697" s="18"/>
      <c r="K697" s="18"/>
      <c r="L697" s="18"/>
      <c r="M697" s="18"/>
      <c r="N697" s="18"/>
    </row>
    <row r="698" spans="5:14">
      <c r="E698" s="18"/>
      <c r="F698" s="18"/>
      <c r="G698" s="18"/>
      <c r="H698" s="18"/>
      <c r="I698" s="18"/>
      <c r="J698" s="18"/>
      <c r="K698" s="18"/>
      <c r="L698" s="18"/>
      <c r="M698" s="18"/>
      <c r="N698" s="18"/>
    </row>
    <row r="699" spans="5:14">
      <c r="E699" s="18"/>
      <c r="F699" s="18"/>
      <c r="G699" s="18"/>
      <c r="H699" s="18"/>
      <c r="I699" s="18"/>
      <c r="J699" s="18"/>
      <c r="K699" s="18"/>
      <c r="L699" s="18"/>
      <c r="M699" s="18"/>
      <c r="N699" s="18"/>
    </row>
    <row r="700" spans="5:14">
      <c r="E700" s="18"/>
      <c r="F700" s="18"/>
      <c r="G700" s="18"/>
      <c r="H700" s="18"/>
      <c r="I700" s="18"/>
      <c r="J700" s="18"/>
      <c r="K700" s="18"/>
      <c r="L700" s="18"/>
      <c r="M700" s="18"/>
      <c r="N700" s="18"/>
    </row>
    <row r="701" spans="5:14">
      <c r="E701" s="18"/>
      <c r="F701" s="18"/>
      <c r="G701" s="18"/>
      <c r="H701" s="18"/>
      <c r="I701" s="18"/>
      <c r="J701" s="18"/>
      <c r="K701" s="18"/>
      <c r="L701" s="18"/>
      <c r="M701" s="18"/>
      <c r="N701" s="18"/>
    </row>
    <row r="702" spans="5:14">
      <c r="E702" s="18"/>
      <c r="F702" s="18"/>
      <c r="G702" s="18"/>
      <c r="H702" s="18"/>
      <c r="I702" s="18"/>
      <c r="J702" s="18"/>
      <c r="K702" s="18"/>
      <c r="L702" s="18"/>
      <c r="M702" s="18"/>
      <c r="N702" s="18"/>
    </row>
    <row r="703" spans="5:14">
      <c r="E703" s="18"/>
      <c r="F703" s="18"/>
      <c r="G703" s="18"/>
      <c r="H703" s="18"/>
      <c r="I703" s="18"/>
      <c r="J703" s="18"/>
      <c r="K703" s="18"/>
      <c r="L703" s="18"/>
      <c r="M703" s="18"/>
      <c r="N703" s="18"/>
    </row>
    <row r="704" spans="5:14">
      <c r="E704" s="18"/>
      <c r="F704" s="18"/>
      <c r="G704" s="18"/>
      <c r="H704" s="18"/>
      <c r="I704" s="18"/>
      <c r="J704" s="18"/>
      <c r="K704" s="18"/>
      <c r="L704" s="18"/>
      <c r="M704" s="18"/>
      <c r="N704" s="18"/>
    </row>
    <row r="705" spans="5:14">
      <c r="E705" s="18"/>
      <c r="F705" s="18"/>
      <c r="G705" s="18"/>
      <c r="H705" s="18"/>
      <c r="I705" s="18"/>
      <c r="J705" s="18"/>
      <c r="K705" s="18"/>
      <c r="L705" s="18"/>
      <c r="M705" s="18"/>
      <c r="N705" s="18"/>
    </row>
    <row r="706" spans="5:14">
      <c r="E706" s="18"/>
      <c r="F706" s="18"/>
      <c r="G706" s="18"/>
      <c r="H706" s="18"/>
      <c r="I706" s="18"/>
      <c r="J706" s="18"/>
      <c r="K706" s="18"/>
      <c r="L706" s="18"/>
      <c r="M706" s="18"/>
      <c r="N706" s="18"/>
    </row>
    <row r="707" spans="5:14">
      <c r="E707" s="18"/>
      <c r="F707" s="18"/>
      <c r="G707" s="18"/>
      <c r="H707" s="18"/>
      <c r="I707" s="18"/>
      <c r="J707" s="18"/>
      <c r="K707" s="18"/>
      <c r="L707" s="18"/>
      <c r="M707" s="18"/>
      <c r="N707" s="18"/>
    </row>
    <row r="708" spans="5:14">
      <c r="E708" s="18"/>
      <c r="F708" s="18"/>
      <c r="G708" s="18"/>
      <c r="H708" s="18"/>
      <c r="I708" s="18"/>
      <c r="J708" s="18"/>
      <c r="K708" s="18"/>
      <c r="L708" s="18"/>
      <c r="M708" s="18"/>
      <c r="N708" s="18"/>
    </row>
    <row r="709" spans="5:14">
      <c r="E709" s="18"/>
      <c r="F709" s="18"/>
      <c r="G709" s="18"/>
      <c r="H709" s="18"/>
      <c r="I709" s="18"/>
      <c r="J709" s="18"/>
      <c r="K709" s="18"/>
      <c r="L709" s="18"/>
      <c r="M709" s="18"/>
      <c r="N709" s="18"/>
    </row>
    <row r="710" spans="5:14">
      <c r="E710" s="18"/>
      <c r="F710" s="18"/>
      <c r="G710" s="18"/>
      <c r="H710" s="18"/>
      <c r="I710" s="18"/>
      <c r="J710" s="18"/>
      <c r="K710" s="18"/>
      <c r="L710" s="18"/>
      <c r="M710" s="18"/>
      <c r="N710" s="18"/>
    </row>
    <row r="711" spans="5:14">
      <c r="E711" s="18"/>
      <c r="F711" s="18"/>
      <c r="G711" s="18"/>
      <c r="H711" s="18"/>
      <c r="I711" s="18"/>
      <c r="J711" s="18"/>
      <c r="K711" s="18"/>
      <c r="L711" s="18"/>
      <c r="M711" s="18"/>
      <c r="N711" s="18"/>
    </row>
    <row r="712" spans="5:14">
      <c r="E712" s="18"/>
      <c r="F712" s="18"/>
      <c r="G712" s="18"/>
      <c r="H712" s="18"/>
      <c r="I712" s="18"/>
      <c r="J712" s="18"/>
      <c r="K712" s="18"/>
      <c r="L712" s="18"/>
      <c r="M712" s="18"/>
      <c r="N712" s="18"/>
    </row>
    <row r="713" spans="5:14">
      <c r="E713" s="18"/>
      <c r="F713" s="18"/>
      <c r="G713" s="18"/>
      <c r="H713" s="18"/>
      <c r="I713" s="18"/>
      <c r="J713" s="18"/>
      <c r="K713" s="18"/>
      <c r="L713" s="18"/>
      <c r="M713" s="18"/>
      <c r="N713" s="18"/>
    </row>
    <row r="714" spans="5:14">
      <c r="E714" s="18"/>
      <c r="F714" s="18"/>
      <c r="G714" s="18"/>
      <c r="H714" s="18"/>
      <c r="I714" s="18"/>
      <c r="J714" s="18"/>
      <c r="K714" s="18"/>
      <c r="L714" s="18"/>
      <c r="M714" s="18"/>
      <c r="N714" s="18"/>
    </row>
    <row r="715" spans="5:14">
      <c r="E715" s="18"/>
      <c r="F715" s="18"/>
      <c r="G715" s="18"/>
      <c r="H715" s="18"/>
      <c r="I715" s="18"/>
      <c r="J715" s="18"/>
      <c r="K715" s="18"/>
      <c r="L715" s="18"/>
      <c r="M715" s="18"/>
      <c r="N715" s="18"/>
    </row>
    <row r="716" spans="5:14">
      <c r="E716" s="18"/>
      <c r="F716" s="18"/>
      <c r="G716" s="18"/>
      <c r="H716" s="18"/>
      <c r="I716" s="18"/>
      <c r="J716" s="18"/>
      <c r="K716" s="18"/>
      <c r="L716" s="18"/>
      <c r="M716" s="18"/>
      <c r="N716" s="18"/>
    </row>
    <row r="717" spans="5:14">
      <c r="E717" s="18"/>
      <c r="F717" s="18"/>
      <c r="G717" s="18"/>
      <c r="H717" s="18"/>
      <c r="I717" s="18"/>
      <c r="J717" s="18"/>
      <c r="K717" s="18"/>
      <c r="L717" s="18"/>
      <c r="M717" s="18"/>
      <c r="N717" s="18"/>
    </row>
    <row r="718" spans="5:14">
      <c r="E718" s="18"/>
      <c r="F718" s="18"/>
      <c r="G718" s="18"/>
      <c r="H718" s="18"/>
      <c r="I718" s="18"/>
      <c r="J718" s="18"/>
      <c r="K718" s="18"/>
      <c r="L718" s="18"/>
      <c r="M718" s="18"/>
      <c r="N718" s="18"/>
    </row>
    <row r="719" spans="5:14">
      <c r="E719" s="18"/>
      <c r="F719" s="18"/>
      <c r="G719" s="18"/>
      <c r="H719" s="18"/>
      <c r="I719" s="18"/>
      <c r="J719" s="18"/>
      <c r="K719" s="18"/>
      <c r="L719" s="18"/>
      <c r="M719" s="18"/>
      <c r="N719" s="18"/>
    </row>
    <row r="720" spans="5:14">
      <c r="E720" s="18"/>
      <c r="F720" s="18"/>
      <c r="G720" s="18"/>
      <c r="H720" s="18"/>
      <c r="I720" s="18"/>
      <c r="J720" s="18"/>
      <c r="K720" s="18"/>
      <c r="L720" s="18"/>
      <c r="M720" s="18"/>
      <c r="N720" s="18"/>
    </row>
    <row r="721" spans="5:14">
      <c r="E721" s="18"/>
      <c r="F721" s="18"/>
      <c r="G721" s="18"/>
      <c r="H721" s="18"/>
      <c r="I721" s="18"/>
      <c r="J721" s="18"/>
      <c r="K721" s="18"/>
      <c r="L721" s="18"/>
      <c r="M721" s="18"/>
      <c r="N721" s="18"/>
    </row>
    <row r="722" spans="5:14">
      <c r="E722" s="18"/>
      <c r="F722" s="18"/>
      <c r="G722" s="18"/>
      <c r="H722" s="18"/>
      <c r="I722" s="18"/>
      <c r="J722" s="18"/>
      <c r="K722" s="18"/>
      <c r="L722" s="18"/>
      <c r="M722" s="18"/>
      <c r="N722" s="18"/>
    </row>
    <row r="723" spans="5:14">
      <c r="E723" s="18"/>
      <c r="F723" s="18"/>
      <c r="G723" s="18"/>
      <c r="H723" s="18"/>
      <c r="I723" s="18"/>
      <c r="J723" s="18"/>
      <c r="K723" s="18"/>
      <c r="L723" s="18"/>
      <c r="M723" s="18"/>
      <c r="N723" s="18"/>
    </row>
    <row r="724" spans="5:14">
      <c r="E724" s="18"/>
      <c r="F724" s="18"/>
      <c r="G724" s="18"/>
      <c r="H724" s="18"/>
      <c r="I724" s="18"/>
      <c r="J724" s="18"/>
      <c r="K724" s="18"/>
      <c r="L724" s="18"/>
      <c r="M724" s="18"/>
      <c r="N724" s="18"/>
    </row>
    <row r="725" spans="5:14">
      <c r="E725" s="18"/>
      <c r="F725" s="18"/>
      <c r="G725" s="18"/>
      <c r="H725" s="18"/>
      <c r="I725" s="18"/>
      <c r="J725" s="18"/>
      <c r="K725" s="18"/>
      <c r="L725" s="18"/>
      <c r="M725" s="18"/>
      <c r="N725" s="18"/>
    </row>
    <row r="726" spans="5:14">
      <c r="E726" s="18"/>
      <c r="F726" s="18"/>
      <c r="G726" s="18"/>
      <c r="H726" s="18"/>
      <c r="I726" s="18"/>
      <c r="J726" s="18"/>
      <c r="K726" s="18"/>
      <c r="L726" s="18"/>
      <c r="M726" s="18"/>
      <c r="N726" s="18"/>
    </row>
    <row r="727" spans="5:14">
      <c r="E727" s="18"/>
      <c r="F727" s="18"/>
      <c r="G727" s="18"/>
      <c r="H727" s="18"/>
      <c r="I727" s="18"/>
      <c r="J727" s="18"/>
      <c r="K727" s="18"/>
      <c r="L727" s="18"/>
      <c r="M727" s="18"/>
      <c r="N727" s="18"/>
    </row>
    <row r="728" spans="5:14">
      <c r="E728" s="18"/>
      <c r="F728" s="18"/>
      <c r="G728" s="18"/>
      <c r="H728" s="18"/>
      <c r="I728" s="18"/>
      <c r="J728" s="18"/>
      <c r="K728" s="18"/>
      <c r="L728" s="18"/>
      <c r="M728" s="18"/>
      <c r="N728" s="18"/>
    </row>
    <row r="729" spans="5:14">
      <c r="E729" s="18"/>
      <c r="F729" s="18"/>
      <c r="G729" s="18"/>
      <c r="H729" s="18"/>
      <c r="I729" s="18"/>
      <c r="J729" s="18"/>
      <c r="K729" s="18"/>
      <c r="L729" s="18"/>
      <c r="M729" s="18"/>
      <c r="N729" s="18"/>
    </row>
    <row r="730" spans="5:14">
      <c r="E730" s="18"/>
      <c r="F730" s="18"/>
      <c r="G730" s="18"/>
      <c r="H730" s="18"/>
      <c r="I730" s="18"/>
      <c r="J730" s="18"/>
      <c r="K730" s="18"/>
      <c r="L730" s="18"/>
      <c r="M730" s="18"/>
      <c r="N730" s="18"/>
    </row>
    <row r="731" spans="5:14">
      <c r="E731" s="18"/>
      <c r="F731" s="18"/>
      <c r="G731" s="18"/>
      <c r="H731" s="18"/>
      <c r="I731" s="18"/>
      <c r="J731" s="18"/>
      <c r="K731" s="18"/>
      <c r="L731" s="18"/>
      <c r="M731" s="18"/>
      <c r="N731" s="18"/>
    </row>
    <row r="732" spans="5:14">
      <c r="E732" s="18"/>
      <c r="F732" s="18"/>
      <c r="G732" s="18"/>
      <c r="H732" s="18"/>
      <c r="I732" s="18"/>
      <c r="J732" s="18"/>
      <c r="K732" s="18"/>
      <c r="L732" s="18"/>
      <c r="M732" s="18"/>
      <c r="N732" s="18"/>
    </row>
    <row r="733" spans="5:14">
      <c r="E733" s="18"/>
      <c r="F733" s="18"/>
      <c r="G733" s="18"/>
      <c r="H733" s="18"/>
      <c r="I733" s="18"/>
      <c r="J733" s="18"/>
      <c r="K733" s="18"/>
      <c r="L733" s="18"/>
      <c r="M733" s="18"/>
      <c r="N733" s="18"/>
    </row>
    <row r="734" spans="5:14">
      <c r="E734" s="18"/>
      <c r="F734" s="18"/>
      <c r="G734" s="18"/>
      <c r="H734" s="18"/>
      <c r="I734" s="18"/>
      <c r="J734" s="18"/>
      <c r="K734" s="18"/>
      <c r="L734" s="18"/>
      <c r="M734" s="18"/>
      <c r="N734" s="18"/>
    </row>
    <row r="735" spans="5:14">
      <c r="E735" s="18"/>
      <c r="F735" s="18"/>
      <c r="G735" s="18"/>
      <c r="H735" s="18"/>
      <c r="I735" s="18"/>
      <c r="J735" s="18"/>
      <c r="K735" s="18"/>
      <c r="L735" s="18"/>
      <c r="M735" s="18"/>
      <c r="N735" s="18"/>
    </row>
    <row r="736" spans="5:14">
      <c r="E736" s="18"/>
      <c r="F736" s="18"/>
      <c r="G736" s="18"/>
      <c r="H736" s="18"/>
      <c r="I736" s="18"/>
      <c r="J736" s="18"/>
      <c r="K736" s="18"/>
      <c r="L736" s="18"/>
      <c r="M736" s="18"/>
      <c r="N736" s="18"/>
    </row>
    <row r="737" spans="5:14">
      <c r="E737" s="18"/>
      <c r="F737" s="18"/>
      <c r="G737" s="18"/>
      <c r="H737" s="18"/>
      <c r="I737" s="18"/>
      <c r="J737" s="18"/>
      <c r="K737" s="18"/>
      <c r="L737" s="18"/>
      <c r="M737" s="18"/>
      <c r="N737" s="18"/>
    </row>
    <row r="738" spans="5:14">
      <c r="E738" s="18"/>
      <c r="F738" s="18"/>
      <c r="G738" s="18"/>
      <c r="H738" s="18"/>
      <c r="I738" s="18"/>
      <c r="J738" s="18"/>
      <c r="K738" s="18"/>
      <c r="L738" s="18"/>
      <c r="M738" s="18"/>
      <c r="N738" s="18"/>
    </row>
    <row r="739" spans="5:14">
      <c r="E739" s="18"/>
      <c r="F739" s="18"/>
      <c r="G739" s="18"/>
      <c r="H739" s="18"/>
      <c r="I739" s="18"/>
      <c r="J739" s="18"/>
      <c r="K739" s="18"/>
      <c r="L739" s="18"/>
      <c r="M739" s="18"/>
      <c r="N739" s="18"/>
    </row>
    <row r="740" spans="5:14">
      <c r="E740" s="18"/>
      <c r="F740" s="18"/>
      <c r="G740" s="18"/>
      <c r="H740" s="18"/>
      <c r="I740" s="18"/>
      <c r="J740" s="18"/>
      <c r="K740" s="18"/>
      <c r="L740" s="18"/>
      <c r="M740" s="18"/>
      <c r="N740" s="18"/>
    </row>
    <row r="741" spans="5:14">
      <c r="E741" s="18"/>
      <c r="F741" s="18"/>
      <c r="G741" s="18"/>
      <c r="H741" s="18"/>
      <c r="I741" s="18"/>
      <c r="J741" s="18"/>
      <c r="K741" s="18"/>
      <c r="L741" s="18"/>
      <c r="M741" s="18"/>
      <c r="N741" s="18"/>
    </row>
    <row r="742" spans="5:14">
      <c r="E742" s="18"/>
      <c r="F742" s="18"/>
      <c r="G742" s="18"/>
      <c r="H742" s="18"/>
      <c r="I742" s="18"/>
      <c r="J742" s="18"/>
      <c r="K742" s="18"/>
      <c r="L742" s="18"/>
      <c r="M742" s="18"/>
      <c r="N742" s="18"/>
    </row>
    <row r="743" spans="5:14">
      <c r="E743" s="18"/>
      <c r="F743" s="18"/>
      <c r="G743" s="18"/>
      <c r="H743" s="18"/>
      <c r="I743" s="18"/>
      <c r="J743" s="18"/>
      <c r="K743" s="18"/>
      <c r="L743" s="18"/>
      <c r="M743" s="18"/>
      <c r="N743" s="18"/>
    </row>
    <row r="744" spans="5:14">
      <c r="E744" s="18"/>
      <c r="F744" s="18"/>
      <c r="G744" s="18"/>
      <c r="H744" s="18"/>
      <c r="I744" s="18"/>
      <c r="J744" s="18"/>
      <c r="K744" s="18"/>
      <c r="L744" s="18"/>
      <c r="M744" s="18"/>
      <c r="N744" s="18"/>
    </row>
    <row r="745" spans="5:14">
      <c r="E745" s="18"/>
      <c r="F745" s="18"/>
      <c r="G745" s="18"/>
      <c r="H745" s="18"/>
      <c r="I745" s="18"/>
      <c r="J745" s="18"/>
      <c r="K745" s="18"/>
      <c r="L745" s="18"/>
      <c r="M745" s="18"/>
      <c r="N745" s="18"/>
    </row>
    <row r="746" spans="5:14">
      <c r="E746" s="18"/>
      <c r="F746" s="18"/>
      <c r="G746" s="18"/>
      <c r="H746" s="18"/>
      <c r="I746" s="18"/>
      <c r="J746" s="18"/>
      <c r="K746" s="18"/>
      <c r="L746" s="18"/>
      <c r="M746" s="18"/>
      <c r="N746" s="18"/>
    </row>
    <row r="747" spans="5:14">
      <c r="E747" s="18"/>
      <c r="F747" s="18"/>
      <c r="G747" s="18"/>
      <c r="H747" s="18"/>
      <c r="I747" s="18"/>
      <c r="J747" s="18"/>
      <c r="K747" s="18"/>
      <c r="L747" s="18"/>
      <c r="M747" s="18"/>
      <c r="N747" s="18"/>
    </row>
    <row r="748" spans="5:14">
      <c r="E748" s="18"/>
      <c r="F748" s="18"/>
      <c r="G748" s="18"/>
      <c r="H748" s="18"/>
      <c r="I748" s="18"/>
      <c r="J748" s="18"/>
      <c r="K748" s="18"/>
      <c r="L748" s="18"/>
      <c r="M748" s="18"/>
      <c r="N748" s="18"/>
    </row>
    <row r="749" spans="5:14">
      <c r="E749" s="18"/>
      <c r="F749" s="18"/>
      <c r="G749" s="18"/>
      <c r="H749" s="18"/>
      <c r="I749" s="18"/>
      <c r="J749" s="18"/>
      <c r="K749" s="18"/>
      <c r="L749" s="18"/>
      <c r="M749" s="18"/>
      <c r="N749" s="18"/>
    </row>
    <row r="750" spans="5:14">
      <c r="E750" s="18"/>
      <c r="F750" s="18"/>
      <c r="G750" s="18"/>
      <c r="H750" s="18"/>
      <c r="I750" s="18"/>
      <c r="J750" s="18"/>
      <c r="K750" s="18"/>
      <c r="L750" s="18"/>
      <c r="M750" s="18"/>
      <c r="N750" s="18"/>
    </row>
    <row r="751" spans="5:14">
      <c r="E751" s="18"/>
      <c r="F751" s="18"/>
      <c r="G751" s="18"/>
      <c r="H751" s="18"/>
      <c r="I751" s="18"/>
      <c r="J751" s="18"/>
      <c r="K751" s="18"/>
      <c r="L751" s="18"/>
      <c r="M751" s="18"/>
      <c r="N751" s="18"/>
    </row>
    <row r="752" spans="5:14">
      <c r="E752" s="18"/>
      <c r="F752" s="18"/>
      <c r="G752" s="18"/>
      <c r="H752" s="18"/>
      <c r="I752" s="18"/>
      <c r="J752" s="18"/>
      <c r="K752" s="18"/>
      <c r="L752" s="18"/>
      <c r="M752" s="18"/>
      <c r="N752" s="18"/>
    </row>
    <row r="753" spans="5:14">
      <c r="E753" s="18"/>
      <c r="F753" s="18"/>
      <c r="G753" s="18"/>
      <c r="H753" s="18"/>
      <c r="I753" s="18"/>
      <c r="J753" s="18"/>
      <c r="K753" s="18"/>
      <c r="L753" s="18"/>
      <c r="M753" s="18"/>
      <c r="N753" s="18"/>
    </row>
    <row r="754" spans="5:14">
      <c r="E754" s="18"/>
      <c r="F754" s="18"/>
      <c r="G754" s="18"/>
      <c r="H754" s="18"/>
      <c r="I754" s="18"/>
      <c r="J754" s="18"/>
      <c r="K754" s="18"/>
      <c r="L754" s="18"/>
      <c r="M754" s="18"/>
      <c r="N754" s="18"/>
    </row>
    <row r="755" spans="5:14">
      <c r="E755" s="18"/>
      <c r="F755" s="18"/>
      <c r="G755" s="18"/>
      <c r="H755" s="18"/>
      <c r="I755" s="18"/>
      <c r="J755" s="18"/>
      <c r="K755" s="18"/>
      <c r="L755" s="18"/>
      <c r="M755" s="18"/>
      <c r="N755" s="18"/>
    </row>
    <row r="756" spans="5:14">
      <c r="E756" s="18"/>
      <c r="F756" s="18"/>
      <c r="G756" s="18"/>
      <c r="H756" s="18"/>
      <c r="I756" s="18"/>
      <c r="J756" s="18"/>
      <c r="K756" s="18"/>
      <c r="L756" s="18"/>
      <c r="M756" s="18"/>
      <c r="N756" s="18"/>
    </row>
    <row r="757" spans="5:14">
      <c r="E757" s="18"/>
      <c r="F757" s="18"/>
      <c r="G757" s="18"/>
      <c r="H757" s="18"/>
      <c r="I757" s="18"/>
      <c r="J757" s="18"/>
      <c r="K757" s="18"/>
      <c r="L757" s="18"/>
      <c r="M757" s="18"/>
      <c r="N757" s="18"/>
    </row>
    <row r="758" spans="5:14">
      <c r="E758" s="18"/>
      <c r="F758" s="18"/>
      <c r="G758" s="18"/>
      <c r="H758" s="18"/>
      <c r="I758" s="18"/>
      <c r="J758" s="18"/>
      <c r="K758" s="18"/>
      <c r="L758" s="18"/>
      <c r="M758" s="18"/>
      <c r="N758" s="18"/>
    </row>
    <row r="759" spans="5:14">
      <c r="E759" s="18"/>
      <c r="F759" s="18"/>
      <c r="G759" s="18"/>
      <c r="H759" s="18"/>
      <c r="I759" s="18"/>
      <c r="J759" s="18"/>
      <c r="K759" s="18"/>
      <c r="L759" s="18"/>
      <c r="M759" s="18"/>
      <c r="N759" s="18"/>
    </row>
    <row r="760" spans="5:14">
      <c r="E760" s="18"/>
      <c r="F760" s="18"/>
      <c r="G760" s="18"/>
      <c r="H760" s="18"/>
      <c r="I760" s="18"/>
      <c r="J760" s="18"/>
      <c r="K760" s="18"/>
      <c r="L760" s="18"/>
      <c r="M760" s="18"/>
      <c r="N760" s="18"/>
    </row>
    <row r="761" spans="5:14">
      <c r="E761" s="18"/>
      <c r="F761" s="18"/>
      <c r="G761" s="18"/>
      <c r="H761" s="18"/>
      <c r="I761" s="18"/>
      <c r="J761" s="18"/>
      <c r="K761" s="18"/>
      <c r="L761" s="18"/>
      <c r="M761" s="18"/>
      <c r="N761" s="18"/>
    </row>
    <row r="762" spans="5:14">
      <c r="E762" s="18"/>
      <c r="F762" s="18"/>
      <c r="G762" s="18"/>
      <c r="H762" s="18"/>
      <c r="I762" s="18"/>
      <c r="J762" s="18"/>
      <c r="K762" s="18"/>
      <c r="L762" s="18"/>
      <c r="M762" s="18"/>
      <c r="N762" s="18"/>
    </row>
    <row r="763" spans="5:14">
      <c r="E763" s="18"/>
      <c r="F763" s="18"/>
      <c r="G763" s="18"/>
      <c r="H763" s="18"/>
      <c r="I763" s="18"/>
      <c r="J763" s="18"/>
      <c r="K763" s="18"/>
      <c r="L763" s="18"/>
      <c r="M763" s="18"/>
      <c r="N763" s="18"/>
    </row>
    <row r="764" spans="5:14">
      <c r="E764" s="18"/>
      <c r="F764" s="18"/>
      <c r="G764" s="18"/>
      <c r="H764" s="18"/>
      <c r="I764" s="18"/>
      <c r="J764" s="18"/>
      <c r="K764" s="18"/>
      <c r="L764" s="18"/>
      <c r="M764" s="18"/>
      <c r="N764" s="18"/>
    </row>
    <row r="765" spans="5:14">
      <c r="E765" s="18"/>
      <c r="F765" s="18"/>
      <c r="G765" s="18"/>
      <c r="H765" s="18"/>
      <c r="I765" s="18"/>
      <c r="J765" s="18"/>
      <c r="K765" s="18"/>
      <c r="L765" s="18"/>
      <c r="M765" s="18"/>
      <c r="N765" s="18"/>
    </row>
    <row r="766" spans="5:14">
      <c r="E766" s="18"/>
      <c r="F766" s="18"/>
      <c r="G766" s="18"/>
      <c r="H766" s="18"/>
      <c r="I766" s="18"/>
      <c r="J766" s="18"/>
      <c r="K766" s="18"/>
      <c r="L766" s="18"/>
      <c r="M766" s="18"/>
      <c r="N766" s="18"/>
    </row>
    <row r="767" spans="5:14">
      <c r="E767" s="18"/>
      <c r="F767" s="18"/>
      <c r="G767" s="18"/>
      <c r="H767" s="18"/>
      <c r="I767" s="18"/>
      <c r="J767" s="18"/>
      <c r="K767" s="18"/>
      <c r="L767" s="18"/>
      <c r="M767" s="18"/>
      <c r="N767" s="18"/>
    </row>
    <row r="768" spans="5:14">
      <c r="E768" s="18"/>
      <c r="F768" s="18"/>
      <c r="G768" s="18"/>
      <c r="H768" s="18"/>
      <c r="I768" s="18"/>
      <c r="J768" s="18"/>
      <c r="K768" s="18"/>
      <c r="L768" s="18"/>
      <c r="M768" s="18"/>
      <c r="N768" s="18"/>
    </row>
    <row r="769" spans="5:14">
      <c r="E769" s="18"/>
      <c r="F769" s="18"/>
      <c r="G769" s="18"/>
      <c r="H769" s="18"/>
      <c r="I769" s="18"/>
      <c r="J769" s="18"/>
      <c r="K769" s="18"/>
      <c r="L769" s="18"/>
      <c r="M769" s="18"/>
      <c r="N769" s="18"/>
    </row>
    <row r="770" spans="5:14">
      <c r="E770" s="18"/>
      <c r="F770" s="18"/>
      <c r="G770" s="18"/>
      <c r="H770" s="18"/>
      <c r="I770" s="18"/>
      <c r="J770" s="18"/>
      <c r="K770" s="18"/>
      <c r="L770" s="18"/>
      <c r="M770" s="18"/>
      <c r="N770" s="18"/>
    </row>
    <row r="771" spans="5:14">
      <c r="E771" s="18"/>
      <c r="F771" s="18"/>
      <c r="G771" s="18"/>
      <c r="H771" s="18"/>
      <c r="I771" s="18"/>
      <c r="J771" s="18"/>
      <c r="K771" s="18"/>
      <c r="L771" s="18"/>
      <c r="M771" s="18"/>
      <c r="N771" s="18"/>
    </row>
    <row r="772" spans="5:14">
      <c r="E772" s="18"/>
      <c r="F772" s="18"/>
      <c r="G772" s="18"/>
      <c r="H772" s="18"/>
      <c r="I772" s="18"/>
      <c r="J772" s="18"/>
      <c r="K772" s="18"/>
      <c r="L772" s="18"/>
      <c r="M772" s="18"/>
      <c r="N772" s="18"/>
    </row>
    <row r="773" spans="5:14">
      <c r="E773" s="18"/>
      <c r="F773" s="18"/>
      <c r="G773" s="18"/>
      <c r="H773" s="18"/>
      <c r="I773" s="18"/>
      <c r="J773" s="18"/>
      <c r="K773" s="18"/>
      <c r="L773" s="18"/>
      <c r="M773" s="18"/>
      <c r="N773" s="18"/>
    </row>
    <row r="774" spans="5:14">
      <c r="E774" s="18"/>
      <c r="F774" s="18"/>
      <c r="G774" s="18"/>
      <c r="H774" s="18"/>
      <c r="I774" s="18"/>
      <c r="J774" s="18"/>
      <c r="K774" s="18"/>
      <c r="L774" s="18"/>
      <c r="M774" s="18"/>
      <c r="N774" s="18"/>
    </row>
    <row r="775" spans="5:14">
      <c r="E775" s="18"/>
      <c r="F775" s="18"/>
      <c r="G775" s="18"/>
      <c r="H775" s="18"/>
      <c r="I775" s="18"/>
      <c r="J775" s="18"/>
      <c r="K775" s="18"/>
      <c r="L775" s="18"/>
      <c r="M775" s="18"/>
      <c r="N775" s="18"/>
    </row>
    <row r="776" spans="5:14">
      <c r="E776" s="18"/>
      <c r="F776" s="18"/>
      <c r="G776" s="18"/>
      <c r="H776" s="18"/>
      <c r="I776" s="18"/>
      <c r="J776" s="18"/>
      <c r="K776" s="18"/>
      <c r="L776" s="18"/>
      <c r="M776" s="18"/>
      <c r="N776" s="18"/>
    </row>
    <row r="777" spans="5:14">
      <c r="E777" s="18"/>
      <c r="F777" s="18"/>
      <c r="G777" s="18"/>
      <c r="H777" s="18"/>
      <c r="I777" s="18"/>
      <c r="J777" s="18"/>
      <c r="K777" s="18"/>
      <c r="L777" s="18"/>
      <c r="M777" s="18"/>
      <c r="N777" s="18"/>
    </row>
    <row r="778" spans="5:14">
      <c r="E778" s="18"/>
      <c r="F778" s="18"/>
      <c r="G778" s="18"/>
      <c r="H778" s="18"/>
      <c r="I778" s="18"/>
      <c r="J778" s="18"/>
      <c r="K778" s="18"/>
      <c r="L778" s="18"/>
      <c r="M778" s="18"/>
      <c r="N778" s="18"/>
    </row>
    <row r="779" spans="5:14">
      <c r="E779" s="18"/>
      <c r="F779" s="18"/>
      <c r="G779" s="18"/>
      <c r="H779" s="18"/>
      <c r="I779" s="18"/>
      <c r="J779" s="18"/>
      <c r="K779" s="18"/>
      <c r="L779" s="18"/>
      <c r="M779" s="18"/>
      <c r="N779" s="18"/>
    </row>
    <row r="780" spans="5:14">
      <c r="E780" s="18"/>
      <c r="F780" s="18"/>
      <c r="G780" s="18"/>
      <c r="H780" s="18"/>
      <c r="I780" s="18"/>
      <c r="J780" s="18"/>
      <c r="K780" s="18"/>
      <c r="L780" s="18"/>
      <c r="M780" s="18"/>
      <c r="N780" s="18"/>
    </row>
    <row r="781" spans="5:14">
      <c r="E781" s="18"/>
      <c r="F781" s="18"/>
      <c r="G781" s="18"/>
      <c r="H781" s="18"/>
      <c r="I781" s="18"/>
      <c r="J781" s="18"/>
      <c r="K781" s="18"/>
      <c r="L781" s="18"/>
      <c r="M781" s="18"/>
      <c r="N781" s="18"/>
    </row>
    <row r="782" spans="5:14">
      <c r="E782" s="18"/>
      <c r="F782" s="18"/>
      <c r="G782" s="18"/>
      <c r="H782" s="18"/>
      <c r="I782" s="18"/>
      <c r="J782" s="18"/>
      <c r="K782" s="18"/>
      <c r="L782" s="18"/>
      <c r="M782" s="18"/>
      <c r="N782" s="18"/>
    </row>
    <row r="783" spans="5:14">
      <c r="E783" s="18"/>
      <c r="F783" s="18"/>
      <c r="G783" s="18"/>
      <c r="H783" s="18"/>
      <c r="I783" s="18"/>
      <c r="J783" s="18"/>
      <c r="K783" s="18"/>
      <c r="L783" s="18"/>
      <c r="M783" s="18"/>
      <c r="N783" s="18"/>
    </row>
    <row r="784" spans="5:14">
      <c r="E784" s="18"/>
      <c r="F784" s="18"/>
      <c r="G784" s="18"/>
      <c r="H784" s="18"/>
      <c r="I784" s="18"/>
      <c r="J784" s="18"/>
      <c r="K784" s="18"/>
      <c r="L784" s="18"/>
      <c r="M784" s="18"/>
      <c r="N784" s="18"/>
    </row>
    <row r="785" spans="5:14">
      <c r="E785" s="18"/>
      <c r="F785" s="18"/>
      <c r="G785" s="18"/>
      <c r="H785" s="18"/>
      <c r="I785" s="18"/>
      <c r="J785" s="18"/>
      <c r="K785" s="18"/>
      <c r="L785" s="18"/>
      <c r="M785" s="18"/>
      <c r="N785" s="18"/>
    </row>
    <row r="786" spans="5:14">
      <c r="E786" s="18"/>
      <c r="F786" s="18"/>
      <c r="G786" s="18"/>
      <c r="H786" s="18"/>
      <c r="I786" s="18"/>
      <c r="J786" s="18"/>
      <c r="K786" s="18"/>
      <c r="L786" s="18"/>
      <c r="M786" s="18"/>
      <c r="N786" s="18"/>
    </row>
    <row r="787" spans="5:14">
      <c r="E787" s="18"/>
      <c r="F787" s="18"/>
      <c r="G787" s="18"/>
      <c r="H787" s="18"/>
      <c r="I787" s="18"/>
      <c r="J787" s="18"/>
      <c r="K787" s="18"/>
      <c r="L787" s="18"/>
      <c r="M787" s="18"/>
      <c r="N787" s="18"/>
    </row>
    <row r="788" spans="5:14">
      <c r="E788" s="18"/>
      <c r="F788" s="18"/>
      <c r="G788" s="18"/>
      <c r="H788" s="18"/>
      <c r="I788" s="18"/>
      <c r="J788" s="18"/>
      <c r="K788" s="18"/>
      <c r="L788" s="18"/>
      <c r="M788" s="18"/>
      <c r="N788" s="18"/>
    </row>
    <row r="789" spans="5:14">
      <c r="E789" s="18"/>
      <c r="F789" s="18"/>
      <c r="G789" s="18"/>
      <c r="H789" s="18"/>
      <c r="I789" s="18"/>
      <c r="J789" s="18"/>
      <c r="K789" s="18"/>
      <c r="L789" s="18"/>
      <c r="M789" s="18"/>
      <c r="N789" s="18"/>
    </row>
    <row r="790" spans="5:14">
      <c r="E790" s="18"/>
      <c r="F790" s="18"/>
      <c r="G790" s="18"/>
      <c r="H790" s="18"/>
      <c r="I790" s="18"/>
      <c r="J790" s="18"/>
      <c r="K790" s="18"/>
      <c r="L790" s="18"/>
      <c r="M790" s="18"/>
      <c r="N790" s="18"/>
    </row>
    <row r="791" spans="5:14">
      <c r="E791" s="18"/>
      <c r="F791" s="18"/>
      <c r="G791" s="18"/>
      <c r="H791" s="18"/>
      <c r="I791" s="18"/>
      <c r="J791" s="18"/>
      <c r="K791" s="18"/>
      <c r="L791" s="18"/>
      <c r="M791" s="18"/>
      <c r="N791" s="18"/>
    </row>
    <row r="792" spans="5:14">
      <c r="E792" s="18"/>
      <c r="F792" s="18"/>
      <c r="G792" s="18"/>
      <c r="H792" s="18"/>
      <c r="I792" s="18"/>
      <c r="J792" s="18"/>
      <c r="K792" s="18"/>
      <c r="L792" s="18"/>
      <c r="M792" s="18"/>
      <c r="N792" s="18"/>
    </row>
    <row r="793" spans="5:14">
      <c r="E793" s="18"/>
      <c r="F793" s="18"/>
      <c r="G793" s="18"/>
      <c r="H793" s="18"/>
      <c r="I793" s="18"/>
      <c r="J793" s="18"/>
      <c r="K793" s="18"/>
      <c r="L793" s="18"/>
      <c r="M793" s="18"/>
      <c r="N793" s="18"/>
    </row>
    <row r="794" spans="5:14">
      <c r="E794" s="18"/>
      <c r="F794" s="18"/>
      <c r="G794" s="18"/>
      <c r="H794" s="18"/>
      <c r="I794" s="18"/>
      <c r="J794" s="18"/>
      <c r="K794" s="18"/>
      <c r="L794" s="18"/>
      <c r="M794" s="18"/>
      <c r="N794" s="18"/>
    </row>
    <row r="795" spans="5:14">
      <c r="E795" s="18"/>
      <c r="F795" s="18"/>
      <c r="G795" s="18"/>
      <c r="H795" s="18"/>
      <c r="I795" s="18"/>
      <c r="J795" s="18"/>
      <c r="K795" s="18"/>
      <c r="L795" s="18"/>
      <c r="M795" s="18"/>
      <c r="N795" s="18"/>
    </row>
    <row r="796" spans="5:14">
      <c r="E796" s="18"/>
      <c r="F796" s="18"/>
      <c r="G796" s="18"/>
      <c r="H796" s="18"/>
      <c r="I796" s="18"/>
      <c r="J796" s="18"/>
      <c r="K796" s="18"/>
      <c r="L796" s="18"/>
      <c r="M796" s="18"/>
      <c r="N796" s="18"/>
    </row>
    <row r="797" spans="5:14">
      <c r="E797" s="18"/>
      <c r="F797" s="18"/>
      <c r="G797" s="18"/>
      <c r="H797" s="18"/>
      <c r="I797" s="18"/>
      <c r="J797" s="18"/>
      <c r="K797" s="18"/>
      <c r="L797" s="18"/>
      <c r="M797" s="18"/>
      <c r="N797" s="18"/>
    </row>
    <row r="798" spans="5:14">
      <c r="E798" s="18"/>
      <c r="F798" s="18"/>
      <c r="G798" s="18"/>
      <c r="H798" s="18"/>
      <c r="I798" s="18"/>
      <c r="J798" s="18"/>
      <c r="K798" s="18"/>
      <c r="L798" s="18"/>
      <c r="M798" s="18"/>
      <c r="N798" s="18"/>
    </row>
    <row r="799" spans="5:14">
      <c r="E799" s="18"/>
      <c r="F799" s="18"/>
      <c r="G799" s="18"/>
      <c r="H799" s="18"/>
      <c r="I799" s="18"/>
      <c r="J799" s="18"/>
      <c r="K799" s="18"/>
      <c r="L799" s="18"/>
      <c r="M799" s="18"/>
      <c r="N799" s="18"/>
    </row>
    <row r="800" spans="5:14">
      <c r="E800" s="18"/>
      <c r="F800" s="18"/>
      <c r="G800" s="18"/>
      <c r="H800" s="18"/>
      <c r="I800" s="18"/>
      <c r="J800" s="18"/>
      <c r="K800" s="18"/>
      <c r="L800" s="18"/>
      <c r="M800" s="18"/>
      <c r="N800" s="18"/>
    </row>
    <row r="801" spans="5:14">
      <c r="E801" s="18"/>
      <c r="F801" s="18"/>
      <c r="G801" s="18"/>
      <c r="H801" s="18"/>
      <c r="I801" s="18"/>
      <c r="J801" s="18"/>
      <c r="K801" s="18"/>
      <c r="L801" s="18"/>
      <c r="M801" s="18"/>
      <c r="N801" s="18"/>
    </row>
    <row r="802" spans="5:14">
      <c r="E802" s="18"/>
      <c r="F802" s="18"/>
      <c r="G802" s="18"/>
      <c r="H802" s="18"/>
      <c r="I802" s="18"/>
      <c r="J802" s="18"/>
      <c r="K802" s="18"/>
      <c r="L802" s="18"/>
      <c r="M802" s="18"/>
      <c r="N802" s="18"/>
    </row>
    <row r="803" spans="5:14">
      <c r="E803" s="18"/>
      <c r="F803" s="18"/>
      <c r="G803" s="18"/>
      <c r="H803" s="18"/>
      <c r="I803" s="18"/>
      <c r="J803" s="18"/>
      <c r="K803" s="18"/>
      <c r="L803" s="18"/>
      <c r="M803" s="18"/>
      <c r="N803" s="18"/>
    </row>
    <row r="804" spans="5:14">
      <c r="E804" s="18"/>
      <c r="F804" s="18"/>
      <c r="G804" s="18"/>
      <c r="H804" s="18"/>
      <c r="I804" s="18"/>
      <c r="J804" s="18"/>
      <c r="K804" s="18"/>
      <c r="L804" s="18"/>
      <c r="M804" s="18"/>
      <c r="N804" s="18"/>
    </row>
    <row r="805" spans="5:14">
      <c r="E805" s="18"/>
      <c r="F805" s="18"/>
      <c r="G805" s="18"/>
      <c r="H805" s="18"/>
      <c r="I805" s="18"/>
      <c r="J805" s="18"/>
      <c r="K805" s="18"/>
      <c r="L805" s="18"/>
      <c r="M805" s="18"/>
      <c r="N805" s="18"/>
    </row>
    <row r="806" spans="5:14">
      <c r="E806" s="18"/>
      <c r="F806" s="18"/>
      <c r="G806" s="18"/>
      <c r="H806" s="18"/>
      <c r="I806" s="18"/>
      <c r="J806" s="18"/>
      <c r="K806" s="18"/>
      <c r="L806" s="18"/>
      <c r="M806" s="18"/>
      <c r="N806" s="18"/>
    </row>
    <row r="807" spans="5:14">
      <c r="E807" s="18"/>
      <c r="F807" s="18"/>
      <c r="G807" s="18"/>
      <c r="H807" s="18"/>
      <c r="I807" s="18"/>
      <c r="J807" s="18"/>
      <c r="K807" s="18"/>
      <c r="L807" s="18"/>
      <c r="M807" s="18"/>
      <c r="N807" s="18"/>
    </row>
    <row r="808" spans="5:14">
      <c r="E808" s="18"/>
      <c r="F808" s="18"/>
      <c r="G808" s="18"/>
      <c r="H808" s="18"/>
      <c r="I808" s="18"/>
      <c r="J808" s="18"/>
      <c r="K808" s="18"/>
      <c r="L808" s="18"/>
      <c r="M808" s="18"/>
      <c r="N808" s="18"/>
    </row>
    <row r="809" spans="5:14">
      <c r="E809" s="18"/>
      <c r="F809" s="18"/>
      <c r="G809" s="18"/>
      <c r="H809" s="18"/>
      <c r="I809" s="18"/>
      <c r="J809" s="18"/>
      <c r="K809" s="18"/>
      <c r="L809" s="18"/>
      <c r="M809" s="18"/>
      <c r="N809" s="18"/>
    </row>
    <row r="810" spans="5:14">
      <c r="E810" s="18"/>
      <c r="F810" s="18"/>
      <c r="G810" s="18"/>
      <c r="H810" s="18"/>
      <c r="I810" s="18"/>
      <c r="J810" s="18"/>
      <c r="K810" s="18"/>
      <c r="L810" s="18"/>
      <c r="M810" s="18"/>
      <c r="N810" s="18"/>
    </row>
    <row r="811" spans="5:14">
      <c r="E811" s="18"/>
      <c r="F811" s="18"/>
      <c r="G811" s="18"/>
      <c r="H811" s="18"/>
      <c r="I811" s="18"/>
      <c r="J811" s="18"/>
      <c r="K811" s="18"/>
      <c r="L811" s="18"/>
      <c r="M811" s="18"/>
      <c r="N811" s="18"/>
    </row>
    <row r="812" spans="5:14">
      <c r="E812" s="18"/>
      <c r="F812" s="18"/>
      <c r="G812" s="18"/>
      <c r="H812" s="18"/>
      <c r="I812" s="18"/>
      <c r="J812" s="18"/>
      <c r="K812" s="18"/>
      <c r="L812" s="18"/>
      <c r="M812" s="18"/>
      <c r="N812" s="18"/>
    </row>
    <row r="813" spans="5:14">
      <c r="E813" s="18"/>
      <c r="F813" s="18"/>
      <c r="G813" s="18"/>
      <c r="H813" s="18"/>
      <c r="I813" s="18"/>
      <c r="J813" s="18"/>
      <c r="K813" s="18"/>
      <c r="L813" s="18"/>
      <c r="M813" s="18"/>
      <c r="N813" s="18"/>
    </row>
    <row r="814" spans="5:14">
      <c r="E814" s="18"/>
      <c r="F814" s="18"/>
      <c r="G814" s="18"/>
      <c r="H814" s="18"/>
      <c r="I814" s="18"/>
      <c r="J814" s="18"/>
      <c r="K814" s="18"/>
      <c r="L814" s="18"/>
      <c r="M814" s="18"/>
      <c r="N814" s="18"/>
    </row>
    <row r="815" spans="5:14">
      <c r="E815" s="18"/>
      <c r="F815" s="18"/>
      <c r="G815" s="18"/>
      <c r="H815" s="18"/>
      <c r="I815" s="18"/>
      <c r="J815" s="18"/>
      <c r="K815" s="18"/>
      <c r="L815" s="18"/>
      <c r="M815" s="18"/>
      <c r="N815" s="18"/>
    </row>
    <row r="816" spans="5:14">
      <c r="E816" s="18"/>
      <c r="F816" s="18"/>
      <c r="G816" s="18"/>
      <c r="H816" s="18"/>
      <c r="I816" s="18"/>
      <c r="J816" s="18"/>
      <c r="K816" s="18"/>
      <c r="L816" s="18"/>
      <c r="M816" s="18"/>
      <c r="N816" s="18"/>
    </row>
    <row r="817" spans="5:14">
      <c r="E817" s="18"/>
      <c r="F817" s="18"/>
      <c r="G817" s="18"/>
      <c r="H817" s="18"/>
      <c r="I817" s="18"/>
      <c r="J817" s="18"/>
      <c r="K817" s="18"/>
      <c r="L817" s="18"/>
      <c r="M817" s="18"/>
      <c r="N817" s="18"/>
    </row>
    <row r="818" spans="5:14">
      <c r="E818" s="18"/>
      <c r="F818" s="18"/>
      <c r="G818" s="18"/>
      <c r="H818" s="18"/>
      <c r="I818" s="18"/>
      <c r="J818" s="18"/>
      <c r="K818" s="18"/>
      <c r="L818" s="18"/>
      <c r="M818" s="18"/>
      <c r="N818" s="18"/>
    </row>
    <row r="819" spans="5:14">
      <c r="E819" s="18"/>
      <c r="F819" s="18"/>
      <c r="G819" s="18"/>
      <c r="H819" s="18"/>
      <c r="I819" s="18"/>
      <c r="J819" s="18"/>
      <c r="K819" s="18"/>
      <c r="L819" s="18"/>
      <c r="M819" s="18"/>
      <c r="N819" s="18"/>
    </row>
    <row r="820" spans="5:14">
      <c r="E820" s="18"/>
      <c r="F820" s="18"/>
      <c r="G820" s="18"/>
      <c r="H820" s="18"/>
      <c r="I820" s="18"/>
      <c r="J820" s="18"/>
      <c r="K820" s="18"/>
      <c r="L820" s="18"/>
      <c r="M820" s="18"/>
      <c r="N820" s="18"/>
    </row>
    <row r="821" spans="5:14">
      <c r="E821" s="18"/>
      <c r="F821" s="18"/>
      <c r="G821" s="18"/>
      <c r="H821" s="18"/>
      <c r="I821" s="18"/>
      <c r="J821" s="18"/>
      <c r="K821" s="18"/>
      <c r="L821" s="18"/>
      <c r="M821" s="18"/>
      <c r="N821" s="18"/>
    </row>
    <row r="822" spans="5:14">
      <c r="E822" s="18"/>
      <c r="F822" s="18"/>
      <c r="G822" s="18"/>
      <c r="H822" s="18"/>
      <c r="I822" s="18"/>
      <c r="J822" s="18"/>
      <c r="K822" s="18"/>
      <c r="L822" s="18"/>
      <c r="M822" s="18"/>
      <c r="N822" s="18"/>
    </row>
    <row r="823" spans="5:14">
      <c r="E823" s="18"/>
      <c r="F823" s="18"/>
      <c r="G823" s="18"/>
      <c r="H823" s="18"/>
      <c r="I823" s="18"/>
      <c r="J823" s="18"/>
      <c r="K823" s="18"/>
      <c r="L823" s="18"/>
      <c r="M823" s="18"/>
      <c r="N823" s="18"/>
    </row>
    <row r="824" spans="5:14">
      <c r="E824" s="18"/>
      <c r="F824" s="18"/>
      <c r="G824" s="18"/>
      <c r="H824" s="18"/>
      <c r="I824" s="18"/>
      <c r="J824" s="18"/>
      <c r="K824" s="18"/>
      <c r="L824" s="18"/>
      <c r="M824" s="18"/>
      <c r="N824" s="18"/>
    </row>
    <row r="825" spans="5:14">
      <c r="E825" s="18"/>
      <c r="F825" s="18"/>
      <c r="G825" s="18"/>
      <c r="H825" s="18"/>
      <c r="I825" s="18"/>
      <c r="J825" s="18"/>
      <c r="K825" s="18"/>
      <c r="L825" s="18"/>
      <c r="M825" s="18"/>
      <c r="N825" s="18"/>
    </row>
    <row r="826" spans="5:14">
      <c r="E826" s="18"/>
      <c r="F826" s="18"/>
      <c r="G826" s="18"/>
      <c r="H826" s="18"/>
      <c r="I826" s="18"/>
      <c r="J826" s="18"/>
      <c r="K826" s="18"/>
      <c r="L826" s="18"/>
      <c r="M826" s="18"/>
      <c r="N826" s="18"/>
    </row>
    <row r="827" spans="5:14">
      <c r="E827" s="18"/>
      <c r="F827" s="18"/>
      <c r="G827" s="18"/>
      <c r="H827" s="18"/>
      <c r="I827" s="18"/>
      <c r="J827" s="18"/>
      <c r="K827" s="18"/>
      <c r="L827" s="18"/>
      <c r="M827" s="18"/>
      <c r="N827" s="18"/>
    </row>
    <row r="828" spans="5:14">
      <c r="E828" s="18"/>
      <c r="F828" s="18"/>
      <c r="G828" s="18"/>
      <c r="H828" s="18"/>
      <c r="I828" s="18"/>
      <c r="J828" s="18"/>
      <c r="K828" s="18"/>
      <c r="L828" s="18"/>
      <c r="M828" s="18"/>
      <c r="N828" s="18"/>
    </row>
    <row r="829" spans="5:14">
      <c r="E829" s="18"/>
      <c r="F829" s="18"/>
      <c r="G829" s="18"/>
      <c r="H829" s="18"/>
      <c r="I829" s="18"/>
      <c r="J829" s="18"/>
      <c r="K829" s="18"/>
      <c r="L829" s="18"/>
      <c r="M829" s="18"/>
      <c r="N829" s="18"/>
    </row>
    <row r="830" spans="5:14">
      <c r="E830" s="18"/>
      <c r="F830" s="18"/>
      <c r="G830" s="18"/>
      <c r="H830" s="18"/>
      <c r="I830" s="18"/>
      <c r="J830" s="18"/>
      <c r="K830" s="18"/>
      <c r="L830" s="18"/>
      <c r="M830" s="18"/>
      <c r="N830" s="18"/>
    </row>
    <row r="831" spans="5:14">
      <c r="E831" s="18"/>
      <c r="F831" s="18"/>
      <c r="G831" s="18"/>
      <c r="H831" s="18"/>
      <c r="I831" s="18"/>
      <c r="J831" s="18"/>
      <c r="K831" s="18"/>
      <c r="L831" s="18"/>
      <c r="M831" s="18"/>
      <c r="N831" s="18"/>
    </row>
    <row r="832" spans="5:14">
      <c r="E832" s="18"/>
      <c r="F832" s="18"/>
      <c r="G832" s="18"/>
      <c r="H832" s="18"/>
      <c r="I832" s="18"/>
      <c r="J832" s="18"/>
      <c r="K832" s="18"/>
      <c r="L832" s="18"/>
      <c r="M832" s="18"/>
      <c r="N832" s="18"/>
    </row>
    <row r="833" spans="5:14">
      <c r="E833" s="18"/>
      <c r="F833" s="18"/>
      <c r="G833" s="18"/>
      <c r="H833" s="18"/>
      <c r="I833" s="18"/>
      <c r="J833" s="18"/>
      <c r="K833" s="18"/>
      <c r="L833" s="18"/>
      <c r="M833" s="18"/>
      <c r="N833" s="18"/>
    </row>
    <row r="834" spans="5:14">
      <c r="E834" s="18"/>
      <c r="F834" s="18"/>
      <c r="G834" s="18"/>
      <c r="H834" s="18"/>
      <c r="I834" s="18"/>
      <c r="J834" s="18"/>
      <c r="K834" s="18"/>
      <c r="L834" s="18"/>
      <c r="M834" s="18"/>
      <c r="N834" s="18"/>
    </row>
    <row r="835" spans="5:14">
      <c r="E835" s="18"/>
      <c r="F835" s="18"/>
      <c r="G835" s="18"/>
      <c r="H835" s="18"/>
      <c r="I835" s="18"/>
      <c r="J835" s="18"/>
      <c r="K835" s="18"/>
      <c r="L835" s="18"/>
      <c r="M835" s="18"/>
      <c r="N835" s="18"/>
    </row>
    <row r="836" spans="5:14">
      <c r="E836" s="18"/>
      <c r="F836" s="18"/>
      <c r="G836" s="18"/>
      <c r="H836" s="18"/>
      <c r="I836" s="18"/>
      <c r="J836" s="18"/>
      <c r="K836" s="18"/>
      <c r="L836" s="18"/>
      <c r="M836" s="18"/>
      <c r="N836" s="18"/>
    </row>
    <row r="837" spans="5:14">
      <c r="E837" s="18"/>
      <c r="F837" s="18"/>
      <c r="G837" s="18"/>
      <c r="H837" s="18"/>
      <c r="I837" s="18"/>
      <c r="J837" s="18"/>
      <c r="K837" s="18"/>
      <c r="L837" s="18"/>
      <c r="M837" s="18"/>
      <c r="N837" s="18"/>
    </row>
    <row r="838" spans="5:14">
      <c r="E838" s="18"/>
      <c r="F838" s="18"/>
      <c r="G838" s="18"/>
      <c r="H838" s="18"/>
      <c r="I838" s="18"/>
      <c r="J838" s="18"/>
      <c r="K838" s="18"/>
      <c r="L838" s="18"/>
      <c r="M838" s="18"/>
      <c r="N838" s="18"/>
    </row>
    <row r="839" spans="5:14">
      <c r="E839" s="18"/>
      <c r="F839" s="18"/>
      <c r="G839" s="18"/>
      <c r="H839" s="18"/>
      <c r="I839" s="18"/>
      <c r="J839" s="18"/>
      <c r="K839" s="18"/>
      <c r="L839" s="18"/>
      <c r="M839" s="18"/>
      <c r="N839" s="18"/>
    </row>
    <row r="840" spans="5:14">
      <c r="E840" s="18"/>
      <c r="F840" s="18"/>
      <c r="G840" s="18"/>
      <c r="H840" s="18"/>
      <c r="I840" s="18"/>
      <c r="J840" s="18"/>
      <c r="K840" s="18"/>
      <c r="L840" s="18"/>
      <c r="M840" s="18"/>
      <c r="N840" s="18"/>
    </row>
    <row r="841" spans="5:14">
      <c r="E841" s="18"/>
      <c r="F841" s="18"/>
      <c r="G841" s="18"/>
      <c r="H841" s="18"/>
      <c r="I841" s="18"/>
      <c r="J841" s="18"/>
      <c r="K841" s="18"/>
      <c r="L841" s="18"/>
      <c r="M841" s="18"/>
      <c r="N841" s="18"/>
    </row>
    <row r="842" spans="5:14">
      <c r="E842" s="18"/>
      <c r="F842" s="18"/>
      <c r="G842" s="18"/>
      <c r="H842" s="18"/>
      <c r="I842" s="18"/>
      <c r="J842" s="18"/>
      <c r="K842" s="18"/>
      <c r="L842" s="18"/>
      <c r="M842" s="18"/>
      <c r="N842" s="18"/>
    </row>
    <row r="843" spans="5:14">
      <c r="E843" s="18"/>
      <c r="F843" s="18"/>
      <c r="G843" s="18"/>
      <c r="H843" s="18"/>
      <c r="I843" s="18"/>
      <c r="J843" s="18"/>
      <c r="K843" s="18"/>
      <c r="L843" s="18"/>
      <c r="M843" s="18"/>
      <c r="N843" s="18"/>
    </row>
    <row r="844" spans="5:14">
      <c r="E844" s="18"/>
      <c r="F844" s="18"/>
      <c r="G844" s="18"/>
      <c r="H844" s="18"/>
      <c r="I844" s="18"/>
      <c r="J844" s="18"/>
      <c r="K844" s="18"/>
      <c r="L844" s="18"/>
      <c r="M844" s="18"/>
      <c r="N844" s="18"/>
    </row>
    <row r="845" spans="5:14">
      <c r="E845" s="18"/>
      <c r="F845" s="18"/>
      <c r="G845" s="18"/>
      <c r="H845" s="18"/>
      <c r="I845" s="18"/>
      <c r="J845" s="18"/>
      <c r="K845" s="18"/>
      <c r="L845" s="18"/>
      <c r="M845" s="18"/>
      <c r="N845" s="18"/>
    </row>
    <row r="846" spans="5:14">
      <c r="E846" s="18"/>
      <c r="F846" s="18"/>
      <c r="G846" s="18"/>
      <c r="H846" s="18"/>
      <c r="I846" s="18"/>
      <c r="J846" s="18"/>
      <c r="K846" s="18"/>
      <c r="L846" s="18"/>
      <c r="M846" s="18"/>
      <c r="N846" s="18"/>
    </row>
    <row r="847" spans="5:14">
      <c r="E847" s="18"/>
      <c r="F847" s="18"/>
      <c r="G847" s="18"/>
      <c r="H847" s="18"/>
      <c r="I847" s="18"/>
      <c r="J847" s="18"/>
      <c r="K847" s="18"/>
      <c r="L847" s="18"/>
      <c r="M847" s="18"/>
      <c r="N847" s="18"/>
    </row>
    <row r="848" spans="5:14">
      <c r="E848" s="18"/>
      <c r="F848" s="18"/>
      <c r="G848" s="18"/>
      <c r="H848" s="18"/>
      <c r="I848" s="18"/>
      <c r="J848" s="18"/>
      <c r="K848" s="18"/>
      <c r="L848" s="18"/>
      <c r="M848" s="18"/>
      <c r="N848" s="18"/>
    </row>
    <row r="849" spans="5:14">
      <c r="E849" s="18"/>
      <c r="F849" s="18"/>
      <c r="G849" s="18"/>
      <c r="H849" s="18"/>
      <c r="I849" s="18"/>
      <c r="J849" s="18"/>
      <c r="K849" s="18"/>
      <c r="L849" s="18"/>
      <c r="M849" s="18"/>
      <c r="N849" s="18"/>
    </row>
    <row r="850" spans="5:14">
      <c r="E850" s="18"/>
      <c r="F850" s="18"/>
      <c r="G850" s="18"/>
      <c r="H850" s="18"/>
      <c r="I850" s="18"/>
      <c r="J850" s="18"/>
      <c r="K850" s="18"/>
      <c r="L850" s="18"/>
      <c r="M850" s="18"/>
      <c r="N850" s="18"/>
    </row>
    <row r="851" spans="5:14">
      <c r="E851" s="18"/>
      <c r="F851" s="18"/>
      <c r="G851" s="18"/>
      <c r="H851" s="18"/>
      <c r="I851" s="18"/>
      <c r="J851" s="18"/>
      <c r="K851" s="18"/>
      <c r="L851" s="18"/>
      <c r="M851" s="18"/>
      <c r="N851" s="18"/>
    </row>
    <row r="852" spans="5:14">
      <c r="E852" s="18"/>
      <c r="F852" s="18"/>
      <c r="G852" s="18"/>
      <c r="H852" s="18"/>
      <c r="I852" s="18"/>
      <c r="J852" s="18"/>
      <c r="K852" s="18"/>
      <c r="L852" s="18"/>
      <c r="M852" s="18"/>
      <c r="N852" s="18"/>
    </row>
    <row r="853" spans="5:14">
      <c r="E853" s="18"/>
      <c r="F853" s="18"/>
      <c r="G853" s="18"/>
      <c r="H853" s="18"/>
      <c r="I853" s="18"/>
      <c r="J853" s="18"/>
      <c r="K853" s="18"/>
      <c r="L853" s="18"/>
      <c r="M853" s="18"/>
      <c r="N853" s="18"/>
    </row>
    <row r="854" spans="5:14">
      <c r="E854" s="18"/>
      <c r="F854" s="18"/>
      <c r="G854" s="18"/>
      <c r="H854" s="18"/>
      <c r="I854" s="18"/>
      <c r="J854" s="18"/>
      <c r="K854" s="18"/>
      <c r="L854" s="18"/>
      <c r="M854" s="18"/>
      <c r="N854" s="18"/>
    </row>
    <row r="855" spans="5:14">
      <c r="E855" s="18"/>
      <c r="F855" s="18"/>
      <c r="G855" s="18"/>
      <c r="H855" s="18"/>
      <c r="I855" s="18"/>
      <c r="J855" s="18"/>
      <c r="K855" s="18"/>
      <c r="L855" s="18"/>
      <c r="M855" s="18"/>
      <c r="N855" s="18"/>
    </row>
    <row r="856" spans="5:14">
      <c r="E856" s="18"/>
      <c r="F856" s="18"/>
      <c r="G856" s="18"/>
      <c r="H856" s="18"/>
      <c r="I856" s="18"/>
      <c r="J856" s="18"/>
      <c r="K856" s="18"/>
      <c r="L856" s="18"/>
      <c r="M856" s="18"/>
      <c r="N856" s="18"/>
    </row>
    <row r="857" spans="5:14">
      <c r="E857" s="18"/>
      <c r="F857" s="18"/>
      <c r="G857" s="18"/>
      <c r="H857" s="18"/>
      <c r="I857" s="18"/>
      <c r="J857" s="18"/>
      <c r="K857" s="18"/>
      <c r="L857" s="18"/>
      <c r="M857" s="18"/>
      <c r="N857" s="18"/>
    </row>
    <row r="858" spans="5:14">
      <c r="E858" s="18"/>
      <c r="F858" s="18"/>
      <c r="G858" s="18"/>
      <c r="H858" s="18"/>
      <c r="I858" s="18"/>
      <c r="J858" s="18"/>
      <c r="K858" s="18"/>
      <c r="L858" s="18"/>
      <c r="M858" s="18"/>
      <c r="N858" s="18"/>
    </row>
    <row r="859" spans="5:14">
      <c r="E859" s="18"/>
      <c r="F859" s="18"/>
      <c r="G859" s="18"/>
      <c r="H859" s="18"/>
      <c r="I859" s="18"/>
      <c r="J859" s="18"/>
      <c r="K859" s="18"/>
      <c r="L859" s="18"/>
      <c r="M859" s="18"/>
      <c r="N859" s="18"/>
    </row>
    <row r="860" spans="5:14">
      <c r="E860" s="18"/>
      <c r="F860" s="18"/>
      <c r="G860" s="18"/>
      <c r="H860" s="18"/>
      <c r="I860" s="18"/>
      <c r="J860" s="18"/>
      <c r="K860" s="18"/>
      <c r="L860" s="18"/>
      <c r="M860" s="18"/>
      <c r="N860" s="18"/>
    </row>
    <row r="861" spans="5:14">
      <c r="E861" s="18"/>
      <c r="F861" s="18"/>
      <c r="G861" s="18"/>
      <c r="H861" s="18"/>
      <c r="I861" s="18"/>
      <c r="J861" s="18"/>
      <c r="K861" s="18"/>
      <c r="L861" s="18"/>
      <c r="M861" s="18"/>
      <c r="N861" s="18"/>
    </row>
    <row r="862" spans="5:14">
      <c r="E862" s="18"/>
      <c r="F862" s="18"/>
      <c r="G862" s="18"/>
      <c r="H862" s="18"/>
      <c r="I862" s="18"/>
      <c r="J862" s="18"/>
      <c r="K862" s="18"/>
      <c r="L862" s="18"/>
      <c r="M862" s="18"/>
      <c r="N862" s="18"/>
    </row>
    <row r="863" spans="5:14">
      <c r="E863" s="18"/>
      <c r="F863" s="18"/>
      <c r="G863" s="18"/>
      <c r="H863" s="18"/>
      <c r="I863" s="18"/>
      <c r="J863" s="18"/>
      <c r="K863" s="18"/>
      <c r="L863" s="18"/>
      <c r="M863" s="18"/>
      <c r="N863" s="18"/>
    </row>
    <row r="864" spans="5:14">
      <c r="E864" s="18"/>
      <c r="F864" s="18"/>
      <c r="G864" s="18"/>
      <c r="H864" s="18"/>
      <c r="I864" s="18"/>
      <c r="J864" s="18"/>
      <c r="K864" s="18"/>
      <c r="L864" s="18"/>
      <c r="M864" s="18"/>
      <c r="N864" s="18"/>
    </row>
    <row r="865" spans="5:14">
      <c r="E865" s="18"/>
      <c r="F865" s="18"/>
      <c r="G865" s="18"/>
      <c r="H865" s="18"/>
      <c r="I865" s="18"/>
      <c r="J865" s="18"/>
      <c r="K865" s="18"/>
      <c r="L865" s="18"/>
      <c r="M865" s="18"/>
      <c r="N865" s="18"/>
    </row>
    <row r="866" spans="5:14">
      <c r="E866" s="18"/>
      <c r="F866" s="18"/>
      <c r="G866" s="18"/>
      <c r="H866" s="18"/>
      <c r="I866" s="18"/>
      <c r="J866" s="18"/>
      <c r="K866" s="18"/>
      <c r="L866" s="18"/>
      <c r="M866" s="18"/>
      <c r="N866" s="18"/>
    </row>
    <row r="867" spans="5:14">
      <c r="E867" s="18"/>
      <c r="F867" s="18"/>
      <c r="G867" s="18"/>
      <c r="H867" s="18"/>
      <c r="I867" s="18"/>
      <c r="J867" s="18"/>
      <c r="K867" s="18"/>
      <c r="L867" s="18"/>
      <c r="M867" s="18"/>
      <c r="N867" s="18"/>
    </row>
    <row r="868" spans="5:14">
      <c r="E868" s="18"/>
      <c r="F868" s="18"/>
      <c r="G868" s="18"/>
      <c r="H868" s="18"/>
      <c r="I868" s="18"/>
      <c r="J868" s="18"/>
      <c r="K868" s="18"/>
      <c r="L868" s="18"/>
      <c r="M868" s="18"/>
      <c r="N868" s="18"/>
    </row>
    <row r="869" spans="5:14">
      <c r="E869" s="18"/>
      <c r="F869" s="18"/>
      <c r="G869" s="18"/>
      <c r="H869" s="18"/>
      <c r="I869" s="18"/>
      <c r="J869" s="18"/>
      <c r="K869" s="18"/>
      <c r="L869" s="18"/>
      <c r="M869" s="18"/>
      <c r="N869" s="18"/>
    </row>
    <row r="870" spans="5:14">
      <c r="E870" s="18"/>
      <c r="F870" s="18"/>
      <c r="G870" s="18"/>
      <c r="H870" s="18"/>
      <c r="I870" s="18"/>
      <c r="J870" s="18"/>
      <c r="K870" s="18"/>
      <c r="L870" s="18"/>
      <c r="M870" s="18"/>
      <c r="N870" s="18"/>
    </row>
    <row r="871" spans="5:14">
      <c r="E871" s="18"/>
      <c r="F871" s="18"/>
      <c r="G871" s="18"/>
      <c r="H871" s="18"/>
      <c r="I871" s="18"/>
      <c r="J871" s="18"/>
      <c r="K871" s="18"/>
      <c r="L871" s="18"/>
      <c r="M871" s="18"/>
      <c r="N871" s="18"/>
    </row>
    <row r="872" spans="5:14">
      <c r="E872" s="18"/>
      <c r="F872" s="18"/>
      <c r="G872" s="18"/>
      <c r="H872" s="18"/>
      <c r="I872" s="18"/>
      <c r="J872" s="18"/>
      <c r="K872" s="18"/>
      <c r="L872" s="18"/>
      <c r="M872" s="18"/>
      <c r="N872" s="18"/>
    </row>
    <row r="873" spans="5:14">
      <c r="E873" s="18"/>
      <c r="F873" s="18"/>
      <c r="G873" s="18"/>
      <c r="H873" s="18"/>
      <c r="I873" s="18"/>
      <c r="J873" s="18"/>
      <c r="K873" s="18"/>
      <c r="L873" s="18"/>
      <c r="M873" s="18"/>
      <c r="N873" s="18"/>
    </row>
    <row r="874" spans="5:14">
      <c r="E874" s="18"/>
      <c r="F874" s="18"/>
      <c r="G874" s="18"/>
      <c r="H874" s="18"/>
      <c r="I874" s="18"/>
      <c r="J874" s="18"/>
      <c r="K874" s="18"/>
      <c r="L874" s="18"/>
      <c r="M874" s="18"/>
      <c r="N874" s="18"/>
    </row>
    <row r="875" spans="5:14">
      <c r="E875" s="18"/>
      <c r="F875" s="18"/>
      <c r="G875" s="18"/>
      <c r="H875" s="18"/>
      <c r="I875" s="18"/>
      <c r="J875" s="18"/>
      <c r="K875" s="18"/>
      <c r="L875" s="18"/>
      <c r="M875" s="18"/>
      <c r="N875" s="18"/>
    </row>
    <row r="876" spans="5:14">
      <c r="E876" s="18"/>
      <c r="F876" s="18"/>
      <c r="G876" s="18"/>
      <c r="H876" s="18"/>
      <c r="I876" s="18"/>
      <c r="J876" s="18"/>
      <c r="K876" s="18"/>
      <c r="L876" s="18"/>
      <c r="M876" s="18"/>
      <c r="N876" s="18"/>
    </row>
    <row r="877" spans="5:14">
      <c r="E877" s="18"/>
      <c r="F877" s="18"/>
      <c r="G877" s="18"/>
      <c r="H877" s="18"/>
      <c r="I877" s="18"/>
      <c r="J877" s="18"/>
      <c r="K877" s="18"/>
      <c r="L877" s="18"/>
      <c r="M877" s="18"/>
      <c r="N877" s="18"/>
    </row>
    <row r="878" spans="5:14">
      <c r="E878" s="18"/>
      <c r="F878" s="18"/>
      <c r="G878" s="18"/>
      <c r="H878" s="18"/>
      <c r="I878" s="18"/>
      <c r="J878" s="18"/>
      <c r="K878" s="18"/>
      <c r="L878" s="18"/>
      <c r="M878" s="18"/>
      <c r="N878" s="18"/>
    </row>
    <row r="879" spans="5:14">
      <c r="E879" s="18"/>
      <c r="F879" s="18"/>
      <c r="G879" s="18"/>
      <c r="H879" s="18"/>
      <c r="I879" s="18"/>
      <c r="J879" s="18"/>
      <c r="K879" s="18"/>
      <c r="L879" s="18"/>
      <c r="M879" s="18"/>
      <c r="N879" s="18"/>
    </row>
    <row r="880" spans="5:14">
      <c r="E880" s="18"/>
      <c r="F880" s="18"/>
      <c r="G880" s="18"/>
      <c r="H880" s="18"/>
      <c r="I880" s="18"/>
      <c r="J880" s="18"/>
      <c r="K880" s="18"/>
      <c r="L880" s="18"/>
      <c r="M880" s="18"/>
      <c r="N880" s="18"/>
    </row>
    <row r="881" spans="5:14">
      <c r="E881" s="18"/>
      <c r="F881" s="18"/>
      <c r="G881" s="18"/>
      <c r="H881" s="18"/>
      <c r="I881" s="18"/>
      <c r="J881" s="18"/>
      <c r="K881" s="18"/>
      <c r="L881" s="18"/>
      <c r="M881" s="18"/>
      <c r="N881" s="18"/>
    </row>
    <row r="882" spans="5:14">
      <c r="E882" s="18"/>
      <c r="F882" s="18"/>
      <c r="G882" s="18"/>
      <c r="H882" s="18"/>
      <c r="I882" s="18"/>
      <c r="J882" s="18"/>
      <c r="K882" s="18"/>
      <c r="L882" s="18"/>
      <c r="M882" s="18"/>
      <c r="N882" s="18"/>
    </row>
    <row r="883" spans="5:14">
      <c r="E883" s="18"/>
      <c r="F883" s="18"/>
      <c r="G883" s="18"/>
      <c r="H883" s="18"/>
      <c r="I883" s="18"/>
      <c r="J883" s="18"/>
      <c r="K883" s="18"/>
      <c r="L883" s="18"/>
      <c r="M883" s="18"/>
      <c r="N883" s="18"/>
    </row>
    <row r="884" spans="5:14">
      <c r="E884" s="18"/>
      <c r="F884" s="18"/>
      <c r="G884" s="18"/>
      <c r="H884" s="18"/>
      <c r="I884" s="18"/>
      <c r="J884" s="18"/>
      <c r="K884" s="18"/>
      <c r="L884" s="18"/>
      <c r="M884" s="18"/>
      <c r="N884" s="18"/>
    </row>
    <row r="885" spans="5:14">
      <c r="E885" s="18"/>
      <c r="F885" s="18"/>
      <c r="G885" s="18"/>
      <c r="H885" s="18"/>
      <c r="I885" s="18"/>
      <c r="J885" s="18"/>
      <c r="K885" s="18"/>
      <c r="L885" s="18"/>
      <c r="M885" s="18"/>
      <c r="N885" s="18"/>
    </row>
    <row r="886" spans="5:14">
      <c r="E886" s="18"/>
      <c r="F886" s="18"/>
      <c r="G886" s="18"/>
      <c r="H886" s="18"/>
      <c r="I886" s="18"/>
      <c r="J886" s="18"/>
      <c r="K886" s="18"/>
      <c r="L886" s="18"/>
      <c r="M886" s="18"/>
      <c r="N886" s="18"/>
    </row>
    <row r="887" spans="5:14">
      <c r="E887" s="18"/>
      <c r="F887" s="18"/>
      <c r="G887" s="18"/>
      <c r="H887" s="18"/>
      <c r="I887" s="18"/>
      <c r="J887" s="18"/>
      <c r="K887" s="18"/>
      <c r="L887" s="18"/>
      <c r="M887" s="18"/>
      <c r="N887" s="18"/>
    </row>
    <row r="888" spans="5:14">
      <c r="E888" s="18"/>
      <c r="F888" s="18"/>
      <c r="G888" s="18"/>
      <c r="H888" s="18"/>
      <c r="I888" s="18"/>
      <c r="J888" s="18"/>
      <c r="K888" s="18"/>
      <c r="L888" s="18"/>
      <c r="M888" s="18"/>
      <c r="N888" s="18"/>
    </row>
    <row r="889" spans="5:14">
      <c r="E889" s="18"/>
      <c r="F889" s="18"/>
      <c r="G889" s="18"/>
      <c r="H889" s="18"/>
      <c r="I889" s="18"/>
      <c r="J889" s="18"/>
      <c r="K889" s="18"/>
      <c r="L889" s="18"/>
      <c r="M889" s="18"/>
      <c r="N889" s="18"/>
    </row>
    <row r="890" spans="5:14">
      <c r="E890" s="18"/>
      <c r="F890" s="18"/>
      <c r="G890" s="18"/>
      <c r="H890" s="18"/>
      <c r="I890" s="18"/>
      <c r="J890" s="18"/>
      <c r="K890" s="18"/>
      <c r="L890" s="18"/>
      <c r="M890" s="18"/>
      <c r="N890" s="18"/>
    </row>
    <row r="891" spans="5:14">
      <c r="E891" s="18"/>
      <c r="F891" s="18"/>
      <c r="G891" s="18"/>
      <c r="H891" s="18"/>
      <c r="I891" s="18"/>
      <c r="J891" s="18"/>
      <c r="K891" s="18"/>
      <c r="L891" s="18"/>
      <c r="M891" s="18"/>
      <c r="N891" s="18"/>
    </row>
    <row r="892" spans="5:14">
      <c r="E892" s="18"/>
      <c r="F892" s="18"/>
      <c r="G892" s="18"/>
      <c r="H892" s="18"/>
      <c r="I892" s="18"/>
      <c r="J892" s="18"/>
      <c r="K892" s="18"/>
      <c r="L892" s="18"/>
      <c r="M892" s="18"/>
      <c r="N892" s="18"/>
    </row>
    <row r="893" spans="5:14">
      <c r="E893" s="18"/>
      <c r="F893" s="18"/>
      <c r="G893" s="18"/>
      <c r="H893" s="18"/>
      <c r="I893" s="18"/>
      <c r="J893" s="18"/>
      <c r="K893" s="18"/>
      <c r="L893" s="18"/>
      <c r="M893" s="18"/>
      <c r="N893" s="18"/>
    </row>
    <row r="894" spans="5:14">
      <c r="E894" s="18"/>
      <c r="F894" s="18"/>
      <c r="G894" s="18"/>
      <c r="H894" s="18"/>
      <c r="I894" s="18"/>
      <c r="J894" s="18"/>
      <c r="K894" s="18"/>
      <c r="L894" s="18"/>
      <c r="M894" s="18"/>
      <c r="N894" s="18"/>
    </row>
    <row r="895" spans="5:14">
      <c r="E895" s="18"/>
      <c r="F895" s="18"/>
      <c r="G895" s="18"/>
      <c r="H895" s="18"/>
      <c r="I895" s="18"/>
      <c r="J895" s="18"/>
      <c r="K895" s="18"/>
      <c r="L895" s="18"/>
      <c r="M895" s="18"/>
      <c r="N895" s="18"/>
    </row>
    <row r="896" spans="5:14">
      <c r="E896" s="18"/>
      <c r="F896" s="18"/>
      <c r="G896" s="18"/>
      <c r="H896" s="18"/>
      <c r="I896" s="18"/>
      <c r="J896" s="18"/>
      <c r="K896" s="18"/>
      <c r="L896" s="18"/>
      <c r="M896" s="18"/>
      <c r="N896" s="18"/>
    </row>
    <row r="897" spans="5:14">
      <c r="E897" s="18"/>
      <c r="F897" s="18"/>
      <c r="G897" s="18"/>
      <c r="H897" s="18"/>
      <c r="I897" s="18"/>
      <c r="J897" s="18"/>
      <c r="K897" s="18"/>
      <c r="L897" s="18"/>
      <c r="M897" s="18"/>
      <c r="N897" s="18"/>
    </row>
    <row r="898" spans="5:14">
      <c r="E898" s="18"/>
      <c r="F898" s="18"/>
      <c r="G898" s="18"/>
      <c r="H898" s="18"/>
      <c r="I898" s="18"/>
      <c r="J898" s="18"/>
      <c r="K898" s="18"/>
      <c r="L898" s="18"/>
      <c r="M898" s="18"/>
      <c r="N898" s="18"/>
    </row>
    <row r="899" spans="5:14">
      <c r="E899" s="18"/>
      <c r="F899" s="18"/>
      <c r="G899" s="18"/>
      <c r="H899" s="18"/>
      <c r="I899" s="18"/>
      <c r="J899" s="18"/>
      <c r="K899" s="18"/>
      <c r="L899" s="18"/>
      <c r="M899" s="18"/>
      <c r="N899" s="18"/>
    </row>
    <row r="900" spans="5:14">
      <c r="E900" s="18"/>
      <c r="F900" s="18"/>
      <c r="G900" s="18"/>
      <c r="H900" s="18"/>
      <c r="I900" s="18"/>
      <c r="J900" s="18"/>
      <c r="K900" s="18"/>
      <c r="L900" s="18"/>
      <c r="M900" s="18"/>
      <c r="N900" s="18"/>
    </row>
    <row r="901" spans="5:14">
      <c r="E901" s="18"/>
      <c r="F901" s="18"/>
      <c r="G901" s="18"/>
      <c r="H901" s="18"/>
      <c r="I901" s="18"/>
      <c r="J901" s="18"/>
      <c r="K901" s="18"/>
      <c r="L901" s="18"/>
      <c r="M901" s="18"/>
      <c r="N901" s="18"/>
    </row>
    <row r="902" spans="5:14">
      <c r="E902" s="18"/>
      <c r="F902" s="18"/>
      <c r="G902" s="18"/>
      <c r="H902" s="18"/>
      <c r="I902" s="18"/>
      <c r="J902" s="18"/>
      <c r="K902" s="18"/>
      <c r="L902" s="18"/>
      <c r="M902" s="18"/>
      <c r="N902" s="18"/>
    </row>
    <row r="903" spans="5:14">
      <c r="E903" s="18"/>
      <c r="F903" s="18"/>
      <c r="G903" s="18"/>
      <c r="H903" s="18"/>
      <c r="I903" s="18"/>
      <c r="J903" s="18"/>
      <c r="K903" s="18"/>
      <c r="L903" s="18"/>
      <c r="M903" s="18"/>
      <c r="N903" s="18"/>
    </row>
    <row r="904" spans="5:14">
      <c r="E904" s="18"/>
      <c r="F904" s="18"/>
      <c r="G904" s="18"/>
      <c r="H904" s="18"/>
      <c r="I904" s="18"/>
      <c r="J904" s="18"/>
      <c r="K904" s="18"/>
      <c r="L904" s="18"/>
      <c r="M904" s="18"/>
      <c r="N904" s="18"/>
    </row>
    <row r="905" spans="5:14">
      <c r="E905" s="18"/>
      <c r="F905" s="18"/>
      <c r="G905" s="18"/>
      <c r="H905" s="18"/>
      <c r="I905" s="18"/>
      <c r="J905" s="18"/>
      <c r="K905" s="18"/>
      <c r="L905" s="18"/>
      <c r="M905" s="18"/>
      <c r="N905" s="18"/>
    </row>
    <row r="906" spans="5:14">
      <c r="E906" s="18"/>
      <c r="F906" s="18"/>
      <c r="G906" s="18"/>
      <c r="H906" s="18"/>
      <c r="I906" s="18"/>
      <c r="J906" s="18"/>
      <c r="K906" s="18"/>
      <c r="L906" s="18"/>
      <c r="M906" s="18"/>
      <c r="N906" s="18"/>
    </row>
    <row r="907" spans="5:14">
      <c r="E907" s="18"/>
      <c r="F907" s="18"/>
      <c r="G907" s="18"/>
      <c r="H907" s="18"/>
      <c r="I907" s="18"/>
      <c r="J907" s="18"/>
      <c r="K907" s="18"/>
      <c r="L907" s="18"/>
      <c r="M907" s="18"/>
      <c r="N907" s="18"/>
    </row>
    <row r="908" spans="5:14">
      <c r="E908" s="18"/>
      <c r="F908" s="18"/>
      <c r="G908" s="18"/>
      <c r="H908" s="18"/>
      <c r="I908" s="18"/>
      <c r="J908" s="18"/>
      <c r="K908" s="18"/>
      <c r="L908" s="18"/>
      <c r="M908" s="18"/>
      <c r="N908" s="18"/>
    </row>
    <row r="909" spans="5:14">
      <c r="E909" s="18"/>
      <c r="F909" s="18"/>
      <c r="G909" s="18"/>
      <c r="H909" s="18"/>
      <c r="I909" s="18"/>
      <c r="J909" s="18"/>
      <c r="K909" s="18"/>
      <c r="L909" s="18"/>
      <c r="M909" s="18"/>
      <c r="N909" s="18"/>
    </row>
    <row r="910" spans="5:14">
      <c r="E910" s="18"/>
      <c r="F910" s="18"/>
      <c r="G910" s="18"/>
      <c r="H910" s="18"/>
      <c r="I910" s="18"/>
      <c r="J910" s="18"/>
      <c r="K910" s="18"/>
      <c r="L910" s="18"/>
      <c r="M910" s="18"/>
      <c r="N910" s="18"/>
    </row>
    <row r="911" spans="5:14">
      <c r="E911" s="18"/>
      <c r="F911" s="18"/>
      <c r="G911" s="18"/>
      <c r="H911" s="18"/>
      <c r="I911" s="18"/>
      <c r="J911" s="18"/>
      <c r="K911" s="18"/>
      <c r="L911" s="18"/>
      <c r="M911" s="18"/>
      <c r="N911" s="18"/>
    </row>
    <row r="912" spans="5:14">
      <c r="E912" s="18"/>
      <c r="F912" s="18"/>
      <c r="G912" s="18"/>
      <c r="H912" s="18"/>
      <c r="I912" s="18"/>
      <c r="J912" s="18"/>
      <c r="K912" s="18"/>
      <c r="L912" s="18"/>
      <c r="M912" s="18"/>
      <c r="N912" s="18"/>
    </row>
    <row r="913" spans="5:14">
      <c r="E913" s="18"/>
      <c r="F913" s="18"/>
      <c r="G913" s="18"/>
      <c r="H913" s="18"/>
      <c r="I913" s="18"/>
      <c r="J913" s="18"/>
      <c r="K913" s="18"/>
      <c r="L913" s="18"/>
      <c r="M913" s="18"/>
      <c r="N913" s="18"/>
    </row>
    <row r="914" spans="5:14">
      <c r="E914" s="18"/>
      <c r="F914" s="18"/>
      <c r="G914" s="18"/>
      <c r="H914" s="18"/>
      <c r="I914" s="18"/>
      <c r="J914" s="18"/>
      <c r="K914" s="18"/>
      <c r="L914" s="18"/>
      <c r="M914" s="18"/>
      <c r="N914" s="18"/>
    </row>
    <row r="915" spans="5:14">
      <c r="E915" s="18"/>
      <c r="F915" s="18"/>
      <c r="G915" s="18"/>
      <c r="H915" s="18"/>
      <c r="I915" s="18"/>
      <c r="J915" s="18"/>
      <c r="K915" s="18"/>
      <c r="L915" s="18"/>
      <c r="M915" s="18"/>
      <c r="N915" s="18"/>
    </row>
    <row r="916" spans="5:14">
      <c r="E916" s="18"/>
      <c r="F916" s="18"/>
      <c r="G916" s="18"/>
      <c r="H916" s="18"/>
      <c r="I916" s="18"/>
      <c r="J916" s="18"/>
      <c r="K916" s="18"/>
      <c r="L916" s="18"/>
      <c r="M916" s="18"/>
      <c r="N916" s="18"/>
    </row>
    <row r="917" spans="5:14">
      <c r="E917" s="18"/>
      <c r="F917" s="18"/>
      <c r="G917" s="18"/>
      <c r="H917" s="18"/>
      <c r="I917" s="18"/>
      <c r="J917" s="18"/>
      <c r="K917" s="18"/>
      <c r="L917" s="18"/>
      <c r="M917" s="18"/>
      <c r="N917" s="18"/>
    </row>
    <row r="918" spans="5:14">
      <c r="E918" s="18"/>
      <c r="F918" s="18"/>
      <c r="G918" s="18"/>
      <c r="H918" s="18"/>
      <c r="I918" s="18"/>
      <c r="J918" s="18"/>
      <c r="K918" s="18"/>
      <c r="L918" s="18"/>
      <c r="M918" s="18"/>
      <c r="N918" s="18"/>
    </row>
    <row r="919" spans="5:14">
      <c r="E919" s="18"/>
      <c r="F919" s="18"/>
      <c r="G919" s="18"/>
      <c r="H919" s="18"/>
      <c r="I919" s="18"/>
      <c r="J919" s="18"/>
      <c r="K919" s="18"/>
      <c r="L919" s="18"/>
      <c r="M919" s="18"/>
      <c r="N919" s="18"/>
    </row>
    <row r="920" spans="5:14">
      <c r="E920" s="18"/>
      <c r="F920" s="18"/>
      <c r="G920" s="18"/>
      <c r="H920" s="18"/>
      <c r="I920" s="18"/>
      <c r="J920" s="18"/>
      <c r="K920" s="18"/>
      <c r="L920" s="18"/>
      <c r="M920" s="18"/>
      <c r="N920" s="18"/>
    </row>
    <row r="921" spans="5:14">
      <c r="E921" s="18"/>
      <c r="F921" s="18"/>
      <c r="G921" s="18"/>
      <c r="H921" s="18"/>
      <c r="I921" s="18"/>
      <c r="J921" s="18"/>
      <c r="K921" s="18"/>
      <c r="L921" s="18"/>
      <c r="M921" s="18"/>
      <c r="N921" s="18"/>
    </row>
    <row r="922" spans="5:14">
      <c r="E922" s="18"/>
      <c r="F922" s="18"/>
      <c r="G922" s="18"/>
      <c r="H922" s="18"/>
      <c r="I922" s="18"/>
      <c r="J922" s="18"/>
      <c r="K922" s="18"/>
      <c r="L922" s="18"/>
      <c r="M922" s="18"/>
      <c r="N922" s="18"/>
    </row>
    <row r="923" spans="5:14">
      <c r="E923" s="18"/>
      <c r="F923" s="18"/>
      <c r="G923" s="18"/>
      <c r="H923" s="18"/>
      <c r="I923" s="18"/>
      <c r="J923" s="18"/>
      <c r="K923" s="18"/>
      <c r="L923" s="18"/>
      <c r="M923" s="18"/>
      <c r="N923" s="18"/>
    </row>
    <row r="924" spans="5:14">
      <c r="E924" s="18"/>
      <c r="F924" s="18"/>
      <c r="G924" s="18"/>
      <c r="H924" s="18"/>
      <c r="I924" s="18"/>
      <c r="J924" s="18"/>
      <c r="K924" s="18"/>
      <c r="L924" s="18"/>
      <c r="M924" s="18"/>
      <c r="N924" s="18"/>
    </row>
    <row r="925" spans="5:14">
      <c r="E925" s="18"/>
      <c r="F925" s="18"/>
      <c r="G925" s="18"/>
      <c r="H925" s="18"/>
      <c r="I925" s="18"/>
      <c r="J925" s="18"/>
      <c r="K925" s="18"/>
      <c r="L925" s="18"/>
      <c r="M925" s="18"/>
      <c r="N925" s="18"/>
    </row>
    <row r="926" spans="5:14">
      <c r="E926" s="18"/>
      <c r="F926" s="18"/>
      <c r="G926" s="18"/>
      <c r="H926" s="18"/>
      <c r="I926" s="18"/>
      <c r="J926" s="18"/>
      <c r="K926" s="18"/>
      <c r="L926" s="18"/>
      <c r="M926" s="18"/>
      <c r="N926" s="18"/>
    </row>
    <row r="927" spans="5:14">
      <c r="E927" s="18"/>
      <c r="F927" s="18"/>
      <c r="G927" s="18"/>
      <c r="H927" s="18"/>
      <c r="I927" s="18"/>
      <c r="J927" s="18"/>
      <c r="K927" s="18"/>
      <c r="L927" s="18"/>
      <c r="M927" s="18"/>
      <c r="N927" s="18"/>
    </row>
    <row r="928" spans="5:14">
      <c r="E928" s="18"/>
      <c r="F928" s="18"/>
      <c r="G928" s="18"/>
      <c r="H928" s="18"/>
      <c r="I928" s="18"/>
      <c r="J928" s="18"/>
      <c r="K928" s="18"/>
      <c r="L928" s="18"/>
      <c r="M928" s="18"/>
      <c r="N928" s="18"/>
    </row>
    <row r="929" spans="5:14">
      <c r="E929" s="18"/>
      <c r="F929" s="18"/>
      <c r="G929" s="18"/>
      <c r="H929" s="18"/>
      <c r="I929" s="18"/>
      <c r="J929" s="18"/>
      <c r="K929" s="18"/>
      <c r="L929" s="18"/>
      <c r="M929" s="18"/>
      <c r="N929" s="18"/>
    </row>
    <row r="930" spans="5:14">
      <c r="E930" s="18"/>
      <c r="F930" s="18"/>
      <c r="G930" s="18"/>
      <c r="H930" s="18"/>
      <c r="I930" s="18"/>
      <c r="J930" s="18"/>
      <c r="K930" s="18"/>
      <c r="L930" s="18"/>
      <c r="M930" s="18"/>
      <c r="N930" s="18"/>
    </row>
    <row r="931" spans="5:14">
      <c r="E931" s="18"/>
      <c r="F931" s="18"/>
      <c r="G931" s="18"/>
      <c r="H931" s="18"/>
      <c r="I931" s="18"/>
      <c r="J931" s="18"/>
      <c r="K931" s="18"/>
      <c r="L931" s="18"/>
      <c r="M931" s="18"/>
      <c r="N931" s="18"/>
    </row>
    <row r="932" spans="5:14">
      <c r="E932" s="18"/>
      <c r="F932" s="18"/>
      <c r="G932" s="18"/>
      <c r="H932" s="18"/>
      <c r="I932" s="18"/>
      <c r="J932" s="18"/>
      <c r="K932" s="18"/>
      <c r="L932" s="18"/>
      <c r="M932" s="18"/>
      <c r="N932" s="18"/>
    </row>
    <row r="933" spans="5:14">
      <c r="E933" s="18"/>
      <c r="F933" s="18"/>
      <c r="G933" s="18"/>
      <c r="H933" s="18"/>
      <c r="I933" s="18"/>
      <c r="J933" s="18"/>
      <c r="K933" s="18"/>
      <c r="L933" s="18"/>
      <c r="M933" s="18"/>
      <c r="N933" s="18"/>
    </row>
    <row r="934" spans="5:14">
      <c r="E934" s="18"/>
      <c r="F934" s="18"/>
      <c r="G934" s="18"/>
      <c r="H934" s="18"/>
      <c r="I934" s="18"/>
      <c r="J934" s="18"/>
      <c r="K934" s="18"/>
      <c r="L934" s="18"/>
      <c r="M934" s="18"/>
      <c r="N934" s="18"/>
    </row>
    <row r="935" spans="5:14">
      <c r="E935" s="18"/>
      <c r="F935" s="18"/>
      <c r="G935" s="18"/>
      <c r="H935" s="18"/>
      <c r="I935" s="18"/>
      <c r="J935" s="18"/>
      <c r="K935" s="18"/>
      <c r="L935" s="18"/>
      <c r="M935" s="18"/>
      <c r="N935" s="18"/>
    </row>
    <row r="936" spans="5:14">
      <c r="E936" s="18"/>
      <c r="F936" s="18"/>
      <c r="G936" s="18"/>
      <c r="H936" s="18"/>
      <c r="I936" s="18"/>
      <c r="J936" s="18"/>
      <c r="K936" s="18"/>
      <c r="L936" s="18"/>
      <c r="M936" s="18"/>
      <c r="N936" s="18"/>
    </row>
    <row r="937" spans="5:14">
      <c r="E937" s="18"/>
      <c r="F937" s="18"/>
      <c r="G937" s="18"/>
      <c r="H937" s="18"/>
      <c r="I937" s="18"/>
      <c r="J937" s="18"/>
      <c r="K937" s="18"/>
      <c r="L937" s="18"/>
      <c r="M937" s="18"/>
      <c r="N937" s="18"/>
    </row>
    <row r="938" spans="5:14">
      <c r="E938" s="18"/>
      <c r="F938" s="18"/>
      <c r="G938" s="18"/>
      <c r="H938" s="18"/>
      <c r="I938" s="18"/>
      <c r="J938" s="18"/>
      <c r="K938" s="18"/>
      <c r="L938" s="18"/>
      <c r="M938" s="18"/>
      <c r="N938" s="18"/>
    </row>
    <row r="939" spans="5:14">
      <c r="E939" s="18"/>
      <c r="F939" s="18"/>
      <c r="G939" s="18"/>
      <c r="H939" s="18"/>
      <c r="I939" s="18"/>
      <c r="J939" s="18"/>
      <c r="K939" s="18"/>
      <c r="L939" s="18"/>
      <c r="M939" s="18"/>
      <c r="N939" s="18"/>
    </row>
    <row r="940" spans="5:14">
      <c r="E940" s="18"/>
      <c r="F940" s="18"/>
      <c r="G940" s="18"/>
      <c r="H940" s="18"/>
      <c r="I940" s="18"/>
      <c r="J940" s="18"/>
      <c r="K940" s="18"/>
      <c r="L940" s="18"/>
      <c r="M940" s="18"/>
      <c r="N940" s="18"/>
    </row>
    <row r="941" spans="5:14">
      <c r="E941" s="18"/>
      <c r="F941" s="18"/>
      <c r="G941" s="18"/>
      <c r="H941" s="18"/>
      <c r="I941" s="18"/>
      <c r="J941" s="18"/>
      <c r="K941" s="18"/>
      <c r="L941" s="18"/>
      <c r="M941" s="18"/>
      <c r="N941" s="18"/>
    </row>
    <row r="942" spans="5:14">
      <c r="E942" s="18"/>
      <c r="F942" s="18"/>
      <c r="G942" s="18"/>
      <c r="H942" s="18"/>
      <c r="I942" s="18"/>
      <c r="J942" s="18"/>
      <c r="K942" s="18"/>
      <c r="L942" s="18"/>
      <c r="M942" s="18"/>
      <c r="N942" s="18"/>
    </row>
    <row r="943" spans="5:14">
      <c r="E943" s="18"/>
      <c r="F943" s="18"/>
      <c r="G943" s="18"/>
      <c r="H943" s="18"/>
      <c r="I943" s="18"/>
      <c r="J943" s="18"/>
      <c r="K943" s="18"/>
      <c r="L943" s="18"/>
      <c r="M943" s="18"/>
      <c r="N943" s="18"/>
    </row>
    <row r="944" spans="5:14">
      <c r="E944" s="18"/>
      <c r="F944" s="18"/>
      <c r="G944" s="18"/>
      <c r="H944" s="18"/>
      <c r="I944" s="18"/>
      <c r="J944" s="18"/>
      <c r="K944" s="18"/>
      <c r="L944" s="18"/>
      <c r="M944" s="18"/>
      <c r="N944" s="18"/>
    </row>
    <row r="945" spans="5:14">
      <c r="E945" s="18"/>
      <c r="F945" s="18"/>
      <c r="G945" s="18"/>
      <c r="H945" s="18"/>
      <c r="I945" s="18"/>
      <c r="J945" s="18"/>
      <c r="K945" s="18"/>
      <c r="L945" s="18"/>
      <c r="M945" s="18"/>
      <c r="N945" s="18"/>
    </row>
    <row r="946" spans="5:14">
      <c r="E946" s="18"/>
      <c r="F946" s="18"/>
      <c r="G946" s="18"/>
      <c r="H946" s="18"/>
      <c r="I946" s="18"/>
      <c r="J946" s="18"/>
      <c r="K946" s="18"/>
      <c r="L946" s="18"/>
      <c r="M946" s="18"/>
      <c r="N946" s="18"/>
    </row>
    <row r="947" spans="5:14">
      <c r="E947" s="18"/>
      <c r="F947" s="18"/>
      <c r="G947" s="18"/>
      <c r="H947" s="18"/>
      <c r="I947" s="18"/>
      <c r="J947" s="18"/>
      <c r="K947" s="18"/>
      <c r="L947" s="18"/>
      <c r="M947" s="18"/>
      <c r="N947" s="18"/>
    </row>
    <row r="948" spans="5:14">
      <c r="E948" s="18"/>
      <c r="F948" s="18"/>
      <c r="G948" s="18"/>
      <c r="H948" s="18"/>
      <c r="I948" s="18"/>
      <c r="J948" s="18"/>
      <c r="K948" s="18"/>
      <c r="L948" s="18"/>
      <c r="M948" s="18"/>
      <c r="N948" s="18"/>
    </row>
    <row r="949" spans="5:14">
      <c r="E949" s="18"/>
      <c r="F949" s="18"/>
      <c r="G949" s="18"/>
      <c r="H949" s="18"/>
      <c r="I949" s="18"/>
      <c r="J949" s="18"/>
      <c r="K949" s="18"/>
      <c r="L949" s="18"/>
      <c r="M949" s="18"/>
      <c r="N949" s="18"/>
    </row>
    <row r="950" spans="5:14">
      <c r="E950" s="18"/>
      <c r="F950" s="18"/>
      <c r="G950" s="18"/>
      <c r="H950" s="18"/>
      <c r="I950" s="18"/>
      <c r="J950" s="18"/>
      <c r="K950" s="18"/>
      <c r="L950" s="18"/>
      <c r="M950" s="18"/>
      <c r="N950" s="18"/>
    </row>
    <row r="951" spans="5:14">
      <c r="E951" s="18"/>
      <c r="F951" s="18"/>
      <c r="G951" s="18"/>
      <c r="H951" s="18"/>
      <c r="I951" s="18"/>
      <c r="J951" s="18"/>
      <c r="K951" s="18"/>
      <c r="L951" s="18"/>
      <c r="M951" s="18"/>
      <c r="N951" s="18"/>
    </row>
    <row r="952" spans="5:14">
      <c r="E952" s="18"/>
      <c r="F952" s="18"/>
      <c r="G952" s="18"/>
      <c r="H952" s="18"/>
      <c r="I952" s="18"/>
      <c r="J952" s="18"/>
      <c r="K952" s="18"/>
      <c r="L952" s="18"/>
      <c r="M952" s="18"/>
      <c r="N952" s="18"/>
    </row>
    <row r="953" spans="5:14">
      <c r="E953" s="18"/>
      <c r="F953" s="18"/>
      <c r="G953" s="18"/>
      <c r="H953" s="18"/>
      <c r="I953" s="18"/>
      <c r="J953" s="18"/>
      <c r="K953" s="18"/>
      <c r="L953" s="18"/>
      <c r="M953" s="18"/>
      <c r="N953" s="18"/>
    </row>
    <row r="954" spans="5:14">
      <c r="E954" s="18"/>
      <c r="F954" s="18"/>
      <c r="G954" s="18"/>
      <c r="H954" s="18"/>
      <c r="I954" s="18"/>
      <c r="J954" s="18"/>
      <c r="K954" s="18"/>
      <c r="L954" s="18"/>
      <c r="M954" s="18"/>
      <c r="N954" s="18"/>
    </row>
    <row r="955" spans="5:14">
      <c r="E955" s="18"/>
      <c r="F955" s="18"/>
      <c r="G955" s="18"/>
      <c r="H955" s="18"/>
      <c r="I955" s="18"/>
      <c r="J955" s="18"/>
      <c r="K955" s="18"/>
      <c r="L955" s="18"/>
      <c r="M955" s="18"/>
      <c r="N955" s="18"/>
    </row>
    <row r="956" spans="5:14">
      <c r="E956" s="18"/>
      <c r="F956" s="18"/>
      <c r="G956" s="18"/>
      <c r="H956" s="18"/>
      <c r="I956" s="18"/>
      <c r="J956" s="18"/>
      <c r="K956" s="18"/>
      <c r="L956" s="18"/>
      <c r="M956" s="18"/>
      <c r="N956" s="18"/>
    </row>
    <row r="957" spans="5:14">
      <c r="E957" s="18"/>
      <c r="F957" s="18"/>
      <c r="G957" s="18"/>
      <c r="H957" s="18"/>
      <c r="I957" s="18"/>
      <c r="J957" s="18"/>
      <c r="K957" s="18"/>
      <c r="L957" s="18"/>
      <c r="M957" s="18"/>
      <c r="N957" s="18"/>
    </row>
    <row r="958" spans="5:14">
      <c r="E958" s="18"/>
      <c r="F958" s="18"/>
      <c r="G958" s="18"/>
      <c r="H958" s="18"/>
      <c r="I958" s="18"/>
      <c r="J958" s="18"/>
      <c r="K958" s="18"/>
      <c r="L958" s="18"/>
      <c r="M958" s="18"/>
      <c r="N958" s="18"/>
    </row>
    <row r="959" spans="5:14">
      <c r="E959" s="18"/>
      <c r="F959" s="18"/>
      <c r="G959" s="18"/>
      <c r="H959" s="18"/>
      <c r="I959" s="18"/>
      <c r="J959" s="18"/>
      <c r="K959" s="18"/>
      <c r="L959" s="18"/>
      <c r="M959" s="18"/>
      <c r="N959" s="18"/>
    </row>
    <row r="960" spans="5:14">
      <c r="E960" s="18"/>
      <c r="F960" s="18"/>
      <c r="G960" s="18"/>
      <c r="H960" s="18"/>
      <c r="I960" s="18"/>
      <c r="J960" s="18"/>
      <c r="K960" s="18"/>
      <c r="L960" s="18"/>
      <c r="M960" s="18"/>
      <c r="N960" s="18"/>
    </row>
    <row r="961" spans="5:14">
      <c r="E961" s="18"/>
      <c r="F961" s="18"/>
      <c r="G961" s="18"/>
      <c r="H961" s="18"/>
      <c r="I961" s="18"/>
      <c r="J961" s="18"/>
      <c r="K961" s="18"/>
      <c r="L961" s="18"/>
      <c r="M961" s="18"/>
      <c r="N961" s="18"/>
    </row>
    <row r="962" spans="5:14">
      <c r="E962" s="18"/>
      <c r="F962" s="18"/>
      <c r="G962" s="18"/>
      <c r="H962" s="18"/>
      <c r="I962" s="18"/>
      <c r="J962" s="18"/>
      <c r="K962" s="18"/>
      <c r="L962" s="18"/>
      <c r="M962" s="18"/>
      <c r="N962" s="18"/>
    </row>
    <row r="963" spans="5:14">
      <c r="E963" s="18"/>
      <c r="F963" s="18"/>
      <c r="G963" s="18"/>
      <c r="H963" s="18"/>
      <c r="I963" s="18"/>
      <c r="J963" s="18"/>
      <c r="K963" s="18"/>
      <c r="L963" s="18"/>
      <c r="M963" s="18"/>
      <c r="N963" s="18"/>
    </row>
    <row r="964" spans="5:14">
      <c r="E964" s="18"/>
      <c r="F964" s="18"/>
      <c r="G964" s="18"/>
      <c r="H964" s="18"/>
      <c r="I964" s="18"/>
      <c r="J964" s="18"/>
      <c r="K964" s="18"/>
      <c r="L964" s="18"/>
      <c r="M964" s="18"/>
      <c r="N964" s="18"/>
    </row>
    <row r="965" spans="5:14">
      <c r="E965" s="18"/>
      <c r="F965" s="18"/>
      <c r="G965" s="18"/>
      <c r="H965" s="18"/>
      <c r="I965" s="18"/>
      <c r="J965" s="18"/>
      <c r="K965" s="18"/>
      <c r="L965" s="18"/>
      <c r="M965" s="18"/>
      <c r="N965" s="18"/>
    </row>
    <row r="966" spans="5:14">
      <c r="E966" s="18"/>
      <c r="F966" s="18"/>
      <c r="G966" s="18"/>
      <c r="H966" s="18"/>
      <c r="I966" s="18"/>
      <c r="J966" s="18"/>
      <c r="K966" s="18"/>
      <c r="L966" s="18"/>
      <c r="M966" s="18"/>
      <c r="N966" s="18"/>
    </row>
    <row r="967" spans="5:14">
      <c r="E967" s="18"/>
      <c r="F967" s="18"/>
      <c r="G967" s="18"/>
      <c r="H967" s="18"/>
      <c r="I967" s="18"/>
      <c r="J967" s="18"/>
      <c r="K967" s="18"/>
      <c r="L967" s="18"/>
      <c r="M967" s="18"/>
      <c r="N967" s="18"/>
    </row>
    <row r="968" spans="5:14">
      <c r="E968" s="18"/>
      <c r="F968" s="18"/>
      <c r="G968" s="18"/>
      <c r="H968" s="18"/>
      <c r="I968" s="18"/>
      <c r="J968" s="18"/>
      <c r="K968" s="18"/>
      <c r="L968" s="18"/>
      <c r="M968" s="18"/>
      <c r="N968" s="18"/>
    </row>
    <row r="969" spans="5:14">
      <c r="E969" s="18"/>
      <c r="F969" s="18"/>
      <c r="G969" s="18"/>
      <c r="H969" s="18"/>
      <c r="I969" s="18"/>
      <c r="J969" s="18"/>
      <c r="K969" s="18"/>
      <c r="L969" s="18"/>
      <c r="M969" s="18"/>
      <c r="N969" s="18"/>
    </row>
    <row r="970" spans="5:14">
      <c r="E970" s="18"/>
      <c r="F970" s="18"/>
      <c r="G970" s="18"/>
      <c r="H970" s="18"/>
      <c r="I970" s="18"/>
      <c r="J970" s="18"/>
      <c r="K970" s="18"/>
      <c r="L970" s="18"/>
      <c r="M970" s="18"/>
      <c r="N970" s="18"/>
    </row>
    <row r="971" spans="5:14">
      <c r="E971" s="18"/>
      <c r="F971" s="18"/>
      <c r="G971" s="18"/>
      <c r="H971" s="18"/>
      <c r="I971" s="18"/>
      <c r="J971" s="18"/>
      <c r="K971" s="18"/>
      <c r="L971" s="18"/>
      <c r="M971" s="18"/>
      <c r="N971" s="18"/>
    </row>
    <row r="972" spans="5:14">
      <c r="E972" s="18"/>
      <c r="F972" s="18"/>
      <c r="G972" s="18"/>
      <c r="H972" s="18"/>
      <c r="I972" s="18"/>
      <c r="J972" s="18"/>
      <c r="K972" s="18"/>
      <c r="L972" s="18"/>
      <c r="M972" s="18"/>
      <c r="N972" s="18"/>
    </row>
    <row r="973" spans="5:14">
      <c r="E973" s="18"/>
      <c r="F973" s="18"/>
      <c r="G973" s="18"/>
      <c r="H973" s="18"/>
      <c r="I973" s="18"/>
      <c r="J973" s="18"/>
      <c r="K973" s="18"/>
      <c r="L973" s="18"/>
      <c r="M973" s="18"/>
      <c r="N973" s="18"/>
    </row>
    <row r="974" spans="5:14">
      <c r="E974" s="18"/>
      <c r="F974" s="18"/>
      <c r="G974" s="18"/>
      <c r="H974" s="18"/>
      <c r="I974" s="18"/>
      <c r="J974" s="18"/>
      <c r="K974" s="18"/>
      <c r="L974" s="18"/>
      <c r="M974" s="18"/>
      <c r="N974" s="18"/>
    </row>
    <row r="975" spans="5:14">
      <c r="E975" s="18"/>
      <c r="F975" s="18"/>
      <c r="G975" s="18"/>
      <c r="H975" s="18"/>
      <c r="I975" s="18"/>
      <c r="J975" s="18"/>
      <c r="K975" s="18"/>
      <c r="L975" s="18"/>
      <c r="M975" s="18"/>
      <c r="N975" s="18"/>
    </row>
    <row r="976" spans="5:14">
      <c r="E976" s="18"/>
      <c r="F976" s="18"/>
      <c r="G976" s="18"/>
      <c r="H976" s="18"/>
      <c r="I976" s="18"/>
      <c r="J976" s="18"/>
      <c r="K976" s="18"/>
      <c r="L976" s="18"/>
      <c r="M976" s="18"/>
      <c r="N976" s="18"/>
    </row>
    <row r="977" spans="5:14">
      <c r="E977" s="18"/>
      <c r="F977" s="18"/>
      <c r="G977" s="18"/>
      <c r="H977" s="18"/>
      <c r="I977" s="18"/>
      <c r="J977" s="18"/>
      <c r="K977" s="18"/>
      <c r="L977" s="18"/>
      <c r="M977" s="18"/>
      <c r="N977" s="18"/>
    </row>
    <row r="978" spans="5:14">
      <c r="E978" s="18"/>
      <c r="F978" s="18"/>
      <c r="G978" s="18"/>
      <c r="H978" s="18"/>
      <c r="I978" s="18"/>
      <c r="J978" s="18"/>
      <c r="K978" s="18"/>
      <c r="L978" s="18"/>
      <c r="M978" s="18"/>
      <c r="N978" s="18"/>
    </row>
    <row r="979" spans="5:14">
      <c r="E979" s="18"/>
      <c r="F979" s="18"/>
      <c r="G979" s="18"/>
      <c r="H979" s="18"/>
      <c r="I979" s="18"/>
      <c r="J979" s="18"/>
      <c r="K979" s="18"/>
      <c r="L979" s="18"/>
      <c r="M979" s="18"/>
      <c r="N979" s="18"/>
    </row>
    <row r="980" spans="5:14">
      <c r="E980" s="18"/>
      <c r="F980" s="18"/>
      <c r="G980" s="18"/>
      <c r="H980" s="18"/>
      <c r="I980" s="18"/>
      <c r="J980" s="18"/>
      <c r="K980" s="18"/>
      <c r="L980" s="18"/>
      <c r="M980" s="18"/>
      <c r="N980" s="18"/>
    </row>
    <row r="981" spans="5:14">
      <c r="E981" s="18"/>
      <c r="F981" s="18"/>
      <c r="G981" s="18"/>
      <c r="H981" s="18"/>
      <c r="I981" s="18"/>
      <c r="J981" s="18"/>
      <c r="K981" s="18"/>
      <c r="L981" s="18"/>
      <c r="M981" s="18"/>
      <c r="N981" s="18"/>
    </row>
    <row r="982" spans="5:14">
      <c r="E982" s="18"/>
      <c r="F982" s="18"/>
      <c r="G982" s="18"/>
      <c r="H982" s="18"/>
      <c r="I982" s="18"/>
      <c r="J982" s="18"/>
      <c r="K982" s="18"/>
      <c r="L982" s="18"/>
      <c r="M982" s="18"/>
      <c r="N982" s="18"/>
    </row>
    <row r="983" spans="5:14">
      <c r="E983" s="18"/>
      <c r="F983" s="18"/>
      <c r="G983" s="18"/>
      <c r="H983" s="18"/>
      <c r="I983" s="18"/>
      <c r="J983" s="18"/>
      <c r="K983" s="18"/>
      <c r="L983" s="18"/>
      <c r="M983" s="18"/>
      <c r="N983" s="18"/>
    </row>
    <row r="984" spans="5:14">
      <c r="E984" s="18"/>
      <c r="F984" s="18"/>
      <c r="G984" s="18"/>
      <c r="H984" s="18"/>
      <c r="I984" s="18"/>
      <c r="J984" s="18"/>
      <c r="K984" s="18"/>
      <c r="L984" s="18"/>
      <c r="M984" s="18"/>
      <c r="N984" s="18"/>
    </row>
    <row r="985" spans="5:14">
      <c r="E985" s="18"/>
      <c r="F985" s="18"/>
      <c r="G985" s="18"/>
      <c r="H985" s="18"/>
      <c r="I985" s="18"/>
      <c r="J985" s="18"/>
      <c r="K985" s="18"/>
      <c r="L985" s="18"/>
      <c r="M985" s="18"/>
      <c r="N985" s="18"/>
    </row>
    <row r="986" spans="5:14">
      <c r="E986" s="18"/>
      <c r="F986" s="18"/>
      <c r="G986" s="18"/>
      <c r="H986" s="18"/>
      <c r="I986" s="18"/>
      <c r="J986" s="18"/>
      <c r="K986" s="18"/>
      <c r="L986" s="18"/>
      <c r="M986" s="18"/>
      <c r="N986" s="18"/>
    </row>
    <row r="987" spans="5:14">
      <c r="E987" s="18"/>
      <c r="F987" s="18"/>
      <c r="G987" s="18"/>
      <c r="H987" s="18"/>
      <c r="I987" s="18"/>
      <c r="J987" s="18"/>
      <c r="K987" s="18"/>
      <c r="L987" s="18"/>
      <c r="M987" s="18"/>
      <c r="N987" s="18"/>
    </row>
    <row r="988" spans="5:14">
      <c r="E988" s="18"/>
      <c r="F988" s="18"/>
      <c r="G988" s="18"/>
      <c r="H988" s="18"/>
      <c r="I988" s="18"/>
      <c r="J988" s="18"/>
      <c r="K988" s="18"/>
      <c r="L988" s="18"/>
      <c r="M988" s="18"/>
      <c r="N988" s="18"/>
    </row>
    <row r="989" spans="5:14">
      <c r="E989" s="18"/>
      <c r="F989" s="18"/>
      <c r="G989" s="18"/>
      <c r="H989" s="18"/>
      <c r="I989" s="18"/>
      <c r="J989" s="18"/>
      <c r="K989" s="18"/>
      <c r="L989" s="18"/>
      <c r="M989" s="18"/>
      <c r="N989" s="18"/>
    </row>
    <row r="990" spans="5:14">
      <c r="E990" s="18"/>
      <c r="F990" s="18"/>
      <c r="G990" s="18"/>
      <c r="H990" s="18"/>
      <c r="I990" s="18"/>
      <c r="J990" s="18"/>
      <c r="K990" s="18"/>
      <c r="L990" s="18"/>
      <c r="M990" s="18"/>
      <c r="N990" s="18"/>
    </row>
    <row r="991" spans="5:14">
      <c r="E991" s="18"/>
      <c r="F991" s="18"/>
      <c r="G991" s="18"/>
      <c r="H991" s="18"/>
      <c r="I991" s="18"/>
      <c r="J991" s="18"/>
      <c r="K991" s="18"/>
      <c r="L991" s="18"/>
      <c r="M991" s="18"/>
      <c r="N991" s="18"/>
    </row>
    <row r="992" spans="5:14">
      <c r="E992" s="18"/>
      <c r="F992" s="18"/>
      <c r="G992" s="18"/>
      <c r="H992" s="18"/>
      <c r="I992" s="18"/>
      <c r="J992" s="18"/>
      <c r="K992" s="18"/>
      <c r="L992" s="18"/>
      <c r="M992" s="18"/>
      <c r="N992" s="18"/>
    </row>
    <row r="993" spans="5:14">
      <c r="E993" s="18"/>
      <c r="F993" s="18"/>
      <c r="G993" s="18"/>
      <c r="H993" s="18"/>
      <c r="I993" s="18"/>
      <c r="J993" s="18"/>
      <c r="K993" s="18"/>
      <c r="L993" s="18"/>
      <c r="M993" s="18"/>
      <c r="N993" s="18"/>
    </row>
    <row r="994" spans="5:14">
      <c r="E994" s="18"/>
      <c r="F994" s="18"/>
      <c r="G994" s="18"/>
      <c r="H994" s="18"/>
      <c r="I994" s="18"/>
      <c r="J994" s="18"/>
      <c r="K994" s="18"/>
      <c r="L994" s="18"/>
      <c r="M994" s="18"/>
      <c r="N994" s="18"/>
    </row>
    <row r="995" spans="5:14">
      <c r="E995" s="18"/>
      <c r="F995" s="18"/>
      <c r="G995" s="18"/>
      <c r="H995" s="18"/>
      <c r="I995" s="18"/>
      <c r="J995" s="18"/>
      <c r="K995" s="18"/>
      <c r="L995" s="18"/>
      <c r="M995" s="18"/>
      <c r="N995" s="18"/>
    </row>
    <row r="996" spans="5:14">
      <c r="E996" s="18"/>
      <c r="F996" s="18"/>
      <c r="G996" s="18"/>
      <c r="H996" s="18"/>
      <c r="I996" s="18"/>
      <c r="J996" s="18"/>
      <c r="K996" s="18"/>
      <c r="L996" s="18"/>
      <c r="M996" s="18"/>
      <c r="N996" s="18"/>
    </row>
    <row r="997" spans="5:14">
      <c r="E997" s="18"/>
      <c r="F997" s="18"/>
      <c r="G997" s="18"/>
      <c r="H997" s="18"/>
      <c r="I997" s="18"/>
      <c r="J997" s="18"/>
      <c r="K997" s="18"/>
      <c r="L997" s="18"/>
      <c r="M997" s="18"/>
      <c r="N997" s="18"/>
    </row>
    <row r="998" spans="5:14">
      <c r="E998" s="18"/>
      <c r="F998" s="18"/>
      <c r="G998" s="18"/>
      <c r="H998" s="18"/>
      <c r="I998" s="18"/>
      <c r="J998" s="18"/>
      <c r="K998" s="18"/>
      <c r="L998" s="18"/>
      <c r="M998" s="18"/>
      <c r="N998" s="18"/>
    </row>
    <row r="999" spans="5:14">
      <c r="E999" s="18"/>
      <c r="F999" s="18"/>
      <c r="G999" s="18"/>
      <c r="H999" s="18"/>
      <c r="I999" s="18"/>
      <c r="J999" s="18"/>
      <c r="K999" s="18"/>
      <c r="L999" s="18"/>
      <c r="M999" s="18"/>
      <c r="N999" s="18"/>
    </row>
    <row r="1000" spans="5:14"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</row>
    <row r="1001" spans="5:14"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</row>
    <row r="1002" spans="5:14"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</row>
    <row r="1003" spans="5:14"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</row>
    <row r="1004" spans="5:14"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</row>
    <row r="1005" spans="5:14"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</row>
    <row r="1006" spans="5:14"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</row>
    <row r="1007" spans="5:14"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</row>
    <row r="1008" spans="5:14"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</row>
    <row r="1009" spans="5:14"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</row>
    <row r="1010" spans="5:14"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</row>
    <row r="1011" spans="5:14"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</row>
    <row r="1012" spans="5:14"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</row>
    <row r="1013" spans="5:14"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</row>
    <row r="1014" spans="5:14"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</row>
    <row r="1015" spans="5:14"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</row>
    <row r="1016" spans="5:14"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</row>
    <row r="1017" spans="5:14"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</row>
    <row r="1018" spans="5:14"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</row>
    <row r="1019" spans="5:14"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</row>
    <row r="1020" spans="5:14"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</row>
    <row r="1021" spans="5:14"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</row>
    <row r="1022" spans="5:14"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</row>
    <row r="1023" spans="5:14"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</row>
    <row r="1024" spans="5:14"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</row>
    <row r="1025" spans="5:14"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</row>
    <row r="1026" spans="5:14"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</row>
    <row r="1027" spans="5:14"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</row>
    <row r="1028" spans="5:14"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</row>
    <row r="1029" spans="5:14"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</row>
    <row r="1030" spans="5:14"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</row>
    <row r="1031" spans="5:14"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</row>
    <row r="1032" spans="5:14"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</row>
    <row r="1033" spans="5:14"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</row>
    <row r="1034" spans="5:14"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</row>
    <row r="1035" spans="5:14"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</row>
    <row r="1036" spans="5:14"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</row>
    <row r="1037" spans="5:14"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</row>
    <row r="1038" spans="5:14"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</row>
    <row r="1039" spans="5:14"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</row>
    <row r="1040" spans="5:14"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</row>
    <row r="1041" spans="5:14"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</row>
    <row r="1042" spans="5:14"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</row>
    <row r="1043" spans="5:14"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</row>
    <row r="1044" spans="5:14"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</row>
    <row r="1045" spans="5:14"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</row>
    <row r="1046" spans="5:14"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</row>
    <row r="1047" spans="5:14"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</row>
    <row r="1048" spans="5:14"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</row>
    <row r="1049" spans="5:14"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</row>
    <row r="1050" spans="5:14"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</row>
    <row r="1051" spans="5:14"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</row>
    <row r="1052" spans="5:14"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</row>
    <row r="1053" spans="5:14"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</row>
    <row r="1054" spans="5:14"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</row>
    <row r="1055" spans="5:14"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</row>
    <row r="1056" spans="5:14"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</row>
    <row r="1057" spans="5:14"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</row>
    <row r="1058" spans="5:14"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</row>
    <row r="1059" spans="5:14"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</row>
    <row r="1060" spans="5:14"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</row>
    <row r="1061" spans="5:14"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</row>
    <row r="1062" spans="5:14"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</row>
    <row r="1063" spans="5:14"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</row>
    <row r="1064" spans="5:14"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</row>
    <row r="1065" spans="5:14"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</row>
    <row r="1066" spans="5:14"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</row>
    <row r="1067" spans="5:14"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</row>
    <row r="1068" spans="5:14"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</row>
    <row r="1069" spans="5:14"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</row>
  </sheetData>
  <mergeCells count="1">
    <mergeCell ref="B1:M1"/>
  </mergeCells>
  <phoneticPr fontId="0" type="noConversion"/>
  <pageMargins left="0.75" right="0.75" top="1.25" bottom="0.75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 Population</vt:lpstr>
      <vt:lpstr>R Employment</vt:lpstr>
      <vt:lpstr>R Labor Force</vt:lpstr>
      <vt:lpstr>R Households</vt:lpstr>
      <vt:lpstr>R Growth Rates</vt:lpstr>
      <vt:lpstr>Co Population</vt:lpstr>
      <vt:lpstr>Co Employment</vt:lpstr>
      <vt:lpstr>'Co Population'!Print_Area</vt:lpstr>
      <vt:lpstr>'R Growth Rates'!Print_Area</vt:lpstr>
      <vt:lpstr>'R Households'!Print_Area</vt:lpstr>
      <vt:lpstr>'R Labor Force'!Print_Area</vt:lpstr>
      <vt:lpstr>'R Population'!Print_Area</vt:lpstr>
    </vt:vector>
  </TitlesOfParts>
  <Company>Urbanomics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Armstrong</dc:creator>
  <cp:lastModifiedBy>sallen1</cp:lastModifiedBy>
  <cp:lastPrinted>2004-09-20T20:57:01Z</cp:lastPrinted>
  <dcterms:created xsi:type="dcterms:W3CDTF">2004-09-05T19:52:36Z</dcterms:created>
  <dcterms:modified xsi:type="dcterms:W3CDTF">2014-05-12T19:22:01Z</dcterms:modified>
</cp:coreProperties>
</file>